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3"/>
  </bookViews>
  <sheets>
    <sheet name="ZavUkaz" sheetId="1" r:id="rId1"/>
    <sheet name="Príjmy-sumár" sheetId="2" r:id="rId2"/>
    <sheet name="Príjmy-podr." sheetId="3" r:id="rId3"/>
    <sheet name="Výdavky" sheetId="4" r:id="rId4"/>
    <sheet name="Sprava" sheetId="5" r:id="rId5"/>
    <sheet name="COPož" sheetId="6" r:id="rId6"/>
    <sheet name="CD+ŽP" sheetId="7" r:id="rId7"/>
    <sheet name="StavByt" sheetId="8" r:id="rId8"/>
    <sheet name="KultŠport" sheetId="9" r:id="rId9"/>
    <sheet name="Soc" sheetId="10" r:id="rId10"/>
    <sheet name="Škol" sheetId="11" r:id="rId11"/>
    <sheet name="MimRoz" sheetId="12" r:id="rId12"/>
    <sheet name="Čerpanie" sheetId="13" r:id="rId13"/>
  </sheets>
  <definedNames>
    <definedName name="_xlnm.Print_Titles" localSheetId="8">'KultŠport'!$3:$4</definedName>
    <definedName name="_xlnm.Print_Titles" localSheetId="9">'Soc'!$4:$5</definedName>
    <definedName name="_xlnm.Print_Titles" localSheetId="4">'Sprava'!$1:$2</definedName>
    <definedName name="_xlnm.Print_Titles" localSheetId="10">'Škol'!$4:$5</definedName>
    <definedName name="_xlnm.Print_Area" localSheetId="6">'CD+ŽP'!$A$1:$J$42</definedName>
    <definedName name="_xlnm.Print_Area" localSheetId="12">'Čerpanie'!$A$1:$J$121</definedName>
    <definedName name="_xlnm.Print_Area" localSheetId="8">'KultŠport'!$A$1:$J$38</definedName>
    <definedName name="_xlnm.Print_Area" localSheetId="1">'Príjmy-sumár'!$A$1:$E$74</definedName>
    <definedName name="_xlnm.Print_Area" localSheetId="9">'Soc'!$A$1:$J$65</definedName>
    <definedName name="_xlnm.Print_Area" localSheetId="4">'Sprava'!$A$1:$K$130</definedName>
    <definedName name="_xlnm.Print_Area" localSheetId="10">'Škol'!$A$1:$J$96</definedName>
  </definedNames>
  <calcPr fullCalcOnLoad="1"/>
</workbook>
</file>

<file path=xl/sharedStrings.xml><?xml version="1.0" encoding="utf-8"?>
<sst xmlns="http://schemas.openxmlformats.org/spreadsheetml/2006/main" count="1458" uniqueCount="774">
  <si>
    <t>Ukazovateľ</t>
  </si>
  <si>
    <t>Daňové príjmy</t>
  </si>
  <si>
    <t>Nedaňové príjmy</t>
  </si>
  <si>
    <t xml:space="preserve">Príjmy z vlastníctva </t>
  </si>
  <si>
    <t>Bežné príjmy</t>
  </si>
  <si>
    <t>Úroky z bankových účtov bežných príjmov</t>
  </si>
  <si>
    <t xml:space="preserve"> - za psa</t>
  </si>
  <si>
    <t>B</t>
  </si>
  <si>
    <t>C</t>
  </si>
  <si>
    <t>Rozpočet</t>
  </si>
  <si>
    <t>Administratívne poplatky</t>
  </si>
  <si>
    <t xml:space="preserve"> v tom z prenájmu : pozemkov a záhrad</t>
  </si>
  <si>
    <t>A</t>
  </si>
  <si>
    <t>Dane za špecifické služby v tom :</t>
  </si>
  <si>
    <t>z toho :</t>
  </si>
  <si>
    <t xml:space="preserve"> - z nevýherných hracích prístrojov a predajných automatov</t>
  </si>
  <si>
    <t xml:space="preserve"> - za užívanie verejného priestranstva</t>
  </si>
  <si>
    <t>D</t>
  </si>
  <si>
    <t xml:space="preserve"> - z rezervného fondu   </t>
  </si>
  <si>
    <t xml:space="preserve"> - z fondu rozvoja bývania  </t>
  </si>
  <si>
    <t xml:space="preserve">                                budov a objektov</t>
  </si>
  <si>
    <t xml:space="preserve">                                TEZ - DALKIA a.s.</t>
  </si>
  <si>
    <t>Poplatky za služby</t>
  </si>
  <si>
    <t>Kapitálové príjmy</t>
  </si>
  <si>
    <t xml:space="preserve">Prevod finančných prostriedkov z peňaž. fondov  z toho :            </t>
  </si>
  <si>
    <t xml:space="preserve">Transfery zo ŠR pre základné školy  </t>
  </si>
  <si>
    <t xml:space="preserve"> - za komunálne služby - z Magistrátu hl.m. SR</t>
  </si>
  <si>
    <t>Iné nedaňové príjmy</t>
  </si>
  <si>
    <t xml:space="preserve"> - z cestného fondu</t>
  </si>
  <si>
    <t>PRÍJMY   c e l k o m    (A+B+C+D)</t>
  </si>
  <si>
    <t>MŠ a ŠKD - príspevky od rodičov</t>
  </si>
  <si>
    <r>
      <t xml:space="preserve">Daň z príjmov FO, </t>
    </r>
    <r>
      <rPr>
        <b/>
        <sz val="11"/>
        <rFont val="Arial CE"/>
        <family val="0"/>
      </rPr>
      <t xml:space="preserve">dane z nehnuteľ. z  Magistrátu hl.m. </t>
    </r>
  </si>
  <si>
    <t xml:space="preserve"> - z predaja majetku</t>
  </si>
  <si>
    <t xml:space="preserve">P R Í J M Y  mestskej časti  bežné a kapitálové (A+B+C) </t>
  </si>
  <si>
    <r>
      <t xml:space="preserve">Tuzemské granty a transfery </t>
    </r>
    <r>
      <rPr>
        <sz val="8"/>
        <rFont val="Arial CE"/>
        <family val="0"/>
      </rPr>
      <t>(na stav.úrad, na šk.úrad, na vých. a vzdeláv.)</t>
    </r>
  </si>
  <si>
    <t>v eurách</t>
  </si>
  <si>
    <t>Plnenie rozpočtu príjmov</t>
  </si>
  <si>
    <t>k 30.6. 2011</t>
  </si>
  <si>
    <t>Skutočn.</t>
  </si>
  <si>
    <t>%</t>
  </si>
  <si>
    <t>pln.</t>
  </si>
  <si>
    <t>Príjmy</t>
  </si>
  <si>
    <t>Výdavky</t>
  </si>
  <si>
    <t>R o z d i e l - rozpočtový prebytok</t>
  </si>
  <si>
    <t>Rekapitulácia rozpočtu príjmov a výdavkov</t>
  </si>
  <si>
    <t>Hospodársky výsledok za 1. polrok 2011</t>
  </si>
  <si>
    <t>Pokuty vyrubované MP, Obvodným úradom a stavebné pokuty</t>
  </si>
  <si>
    <t>Bežný rozpočet</t>
  </si>
  <si>
    <t xml:space="preserve">R o z d i e l </t>
  </si>
  <si>
    <t>Kapitálový rozpočet</t>
  </si>
  <si>
    <t xml:space="preserve">Bežné príjmy </t>
  </si>
  <si>
    <t xml:space="preserve">Bežné výdavky </t>
  </si>
  <si>
    <t xml:space="preserve">Kapitálové príjmy </t>
  </si>
  <si>
    <t xml:space="preserve">Kapitálové výdavky </t>
  </si>
  <si>
    <t>Finančné operácie</t>
  </si>
  <si>
    <t xml:space="preserve"> 1.- 6. 2011</t>
  </si>
  <si>
    <t>R o z d i e l  - rozpočtová strata</t>
  </si>
  <si>
    <t>Čerpanie rozpočtu výdavkov k 30.6. 2011</t>
  </si>
  <si>
    <t>Príloha č. 3</t>
  </si>
  <si>
    <t>rozpočtový správca : Ing.Lisý Anton, Ing. Chválová Jana</t>
  </si>
  <si>
    <t>f.</t>
  </si>
  <si>
    <t>ek.</t>
  </si>
  <si>
    <t>Pol.</t>
  </si>
  <si>
    <t>Pod.</t>
  </si>
  <si>
    <t>Program.</t>
  </si>
  <si>
    <t>Text</t>
  </si>
  <si>
    <t>kl.</t>
  </si>
  <si>
    <t>pol.</t>
  </si>
  <si>
    <t>podpr.</t>
  </si>
  <si>
    <t>1. - 6. 2011</t>
  </si>
  <si>
    <t>04.</t>
  </si>
  <si>
    <t>5.1.</t>
  </si>
  <si>
    <t xml:space="preserve">Cestná doprava </t>
  </si>
  <si>
    <t>Bežné výdavky</t>
  </si>
  <si>
    <t xml:space="preserve"> Oprava a údržba ciest a chodníkov </t>
  </si>
  <si>
    <t>006</t>
  </si>
  <si>
    <t>6.1.</t>
  </si>
  <si>
    <t xml:space="preserve"> Nešpecifikované opravy ciest a chodníkov, parkoviská-spevnené plochy </t>
  </si>
  <si>
    <t>6.3.</t>
  </si>
  <si>
    <t xml:space="preserve"> Dopravné značenie</t>
  </si>
  <si>
    <t>10.</t>
  </si>
  <si>
    <t xml:space="preserve">Životné prostredie  </t>
  </si>
  <si>
    <t>05.</t>
  </si>
  <si>
    <t>1.0.</t>
  </si>
  <si>
    <t>633</t>
  </si>
  <si>
    <t>004</t>
  </si>
  <si>
    <t>10.3.</t>
  </si>
  <si>
    <t xml:space="preserve">Zariadenie detských ihrísk, nákup lavíc, smetných košov (bež.výd. do 1700 eur) </t>
  </si>
  <si>
    <t>635</t>
  </si>
  <si>
    <t>Verejná zeleň</t>
  </si>
  <si>
    <t>10.1.</t>
  </si>
  <si>
    <t>4</t>
  </si>
  <si>
    <t xml:space="preserve">            údržba detských ihrísk, pieskovísk v MŠ, ZŠ </t>
  </si>
  <si>
    <t>10.4.</t>
  </si>
  <si>
    <t xml:space="preserve">            renovácia lavíc</t>
  </si>
  <si>
    <t>642</t>
  </si>
  <si>
    <t>002</t>
  </si>
  <si>
    <t>10.2.</t>
  </si>
  <si>
    <t xml:space="preserve">Poskytnutá dotácia na vybudovanie kontajner.stojísk </t>
  </si>
  <si>
    <t>637</t>
  </si>
  <si>
    <t xml:space="preserve">Čistenie verejného priestranstva </t>
  </si>
  <si>
    <t xml:space="preserve"> Starostlivosť o Park Pekníčka - zmluva s FK CRA</t>
  </si>
  <si>
    <t xml:space="preserve"> Letné čist.komunik.parkovísk,chodník.smetných košov a verej.priest.od psích exkr</t>
  </si>
  <si>
    <t>1</t>
  </si>
  <si>
    <t xml:space="preserve"> Čierne skládky</t>
  </si>
  <si>
    <t xml:space="preserve"> Deratizácia, dezinfekcia</t>
  </si>
  <si>
    <t>2.1.3</t>
  </si>
  <si>
    <t>Veterinárne a asanačné služby, úhyn zvierat</t>
  </si>
  <si>
    <r>
      <t xml:space="preserve">v tom : údržba verejnej zelene </t>
    </r>
    <r>
      <rPr>
        <sz val="8"/>
        <rFont val="Arial CE"/>
        <family val="0"/>
      </rPr>
      <t>vrátane MŠ, ZŠ,</t>
    </r>
    <r>
      <rPr>
        <sz val="10"/>
        <rFont val="Arial CE"/>
        <family val="0"/>
      </rPr>
      <t>ekologic.služby, orez drevín, výsadba</t>
    </r>
  </si>
  <si>
    <t xml:space="preserve">Čerpanie rozpočtu výdavkov k 30.6. 2011 </t>
  </si>
  <si>
    <t>Rozpočtový správca : Ing. Nemčoková</t>
  </si>
  <si>
    <t xml:space="preserve">      funkčná</t>
  </si>
  <si>
    <t xml:space="preserve">        ekonom.</t>
  </si>
  <si>
    <t>program</t>
  </si>
  <si>
    <t xml:space="preserve">% </t>
  </si>
  <si>
    <t xml:space="preserve">     klasifik.</t>
  </si>
  <si>
    <t xml:space="preserve">    klasif.</t>
  </si>
  <si>
    <t>2011</t>
  </si>
  <si>
    <t>1.- 6.2011</t>
  </si>
  <si>
    <t>03.</t>
  </si>
  <si>
    <t>2.0</t>
  </si>
  <si>
    <t xml:space="preserve">CIVILNÁ  A  POŽIARNA OCHRANA </t>
  </si>
  <si>
    <t>4.4.</t>
  </si>
  <si>
    <t>Energie, voda, komunikácia</t>
  </si>
  <si>
    <t>003</t>
  </si>
  <si>
    <t>telefón</t>
  </si>
  <si>
    <t>Materiál, dodávky</t>
  </si>
  <si>
    <t>nákup hasiacich prístrojov, prevádzk.stroje, prístr. a zariadenia</t>
  </si>
  <si>
    <t>všeobecný materiál, náhradné diely</t>
  </si>
  <si>
    <t>010</t>
  </si>
  <si>
    <t>rovnošaty, pracovné odevy, požiarna výzbroj</t>
  </si>
  <si>
    <t>001</t>
  </si>
  <si>
    <t>pohonné hmoty</t>
  </si>
  <si>
    <t>opravy a údržba v doprave, tech.kontr., pneum.a náhradné diely</t>
  </si>
  <si>
    <t>Ostatné tovary a služby</t>
  </si>
  <si>
    <t>001,015</t>
  </si>
  <si>
    <t>školenie hasičov, poistenie</t>
  </si>
  <si>
    <t>vecné dary, repre, súťaže, Pohár starostu</t>
  </si>
  <si>
    <t>služby PO a BOZP - Livonec,s.r.o</t>
  </si>
  <si>
    <r>
      <t>Doprava</t>
    </r>
    <r>
      <rPr>
        <sz val="10"/>
        <rFont val="Arial CE"/>
        <family val="0"/>
      </rPr>
      <t xml:space="preserve"> </t>
    </r>
  </si>
  <si>
    <r>
      <t xml:space="preserve">Rutinná a štandardná údržba </t>
    </r>
    <r>
      <rPr>
        <sz val="10"/>
        <rFont val="Arial CE"/>
        <family val="0"/>
      </rPr>
      <t xml:space="preserve"> </t>
    </r>
  </si>
  <si>
    <t>Príloha č. 1</t>
  </si>
  <si>
    <t>Čerpanie záväzných ukazovateľov</t>
  </si>
  <si>
    <t xml:space="preserve"> v eurách</t>
  </si>
  <si>
    <t>UKAZOVATEĽ</t>
  </si>
  <si>
    <t>1.- 6. 2011</t>
  </si>
  <si>
    <t>I. MIESTNY ÚRAD</t>
  </si>
  <si>
    <t xml:space="preserve">   1. Mzdy a odmeny</t>
  </si>
  <si>
    <t xml:space="preserve">        -  Správa obce </t>
  </si>
  <si>
    <t xml:space="preserve">        -  Hlavný kontrolór</t>
  </si>
  <si>
    <t xml:space="preserve">        -  Školský úrad</t>
  </si>
  <si>
    <t xml:space="preserve">        -  Stavebný úrad</t>
  </si>
  <si>
    <t xml:space="preserve">        -  Opatrovateľská služba</t>
  </si>
  <si>
    <t xml:space="preserve">        -  Materské škôlky</t>
  </si>
  <si>
    <t xml:space="preserve">        -  Školské jedálne pri MŠ</t>
  </si>
  <si>
    <t xml:space="preserve">        -  ESF</t>
  </si>
  <si>
    <t xml:space="preserve">    Spolu </t>
  </si>
  <si>
    <t xml:space="preserve">    2. Ostatné osobné náklady</t>
  </si>
  <si>
    <t xml:space="preserve">         -  Starosta + zástupca starostu </t>
  </si>
  <si>
    <t xml:space="preserve">         -  Poslanci + komisie</t>
  </si>
  <si>
    <t xml:space="preserve">         -  Správa obce + tajomníci komisií</t>
  </si>
  <si>
    <t xml:space="preserve">         -  Kluby dôchodcov</t>
  </si>
  <si>
    <t xml:space="preserve">         -  Denný stacionár</t>
  </si>
  <si>
    <t xml:space="preserve">         -  ESF</t>
  </si>
  <si>
    <t xml:space="preserve">    3. Výdavky na reprezentačné a dary</t>
  </si>
  <si>
    <t>II. DOM KULTÚRY DÚBRAVKA</t>
  </si>
  <si>
    <t xml:space="preserve">   1. Mzdy</t>
  </si>
  <si>
    <t xml:space="preserve">   2. OON</t>
  </si>
  <si>
    <t xml:space="preserve">   3. Reprezentačné</t>
  </si>
  <si>
    <t xml:space="preserve">   4. Podiel vlastných príjmov k nákladom v %</t>
  </si>
  <si>
    <t>x</t>
  </si>
  <si>
    <t>III. DÚBRAVSKÁ TELEVÍZIA</t>
  </si>
  <si>
    <t>rozpočt.správca : PaeDr. Žáčková, dr. Kriško</t>
  </si>
  <si>
    <t>Program</t>
  </si>
  <si>
    <t xml:space="preserve">Skutočn. </t>
  </si>
  <si>
    <t>Kultúrne služby</t>
  </si>
  <si>
    <t>08.</t>
  </si>
  <si>
    <t>Kultúrne strediská, Dúbravský ateliér, Dúbravské múzeum</t>
  </si>
  <si>
    <t>8.1.</t>
  </si>
  <si>
    <r>
      <t xml:space="preserve">Materiál </t>
    </r>
    <r>
      <rPr>
        <sz val="10"/>
        <rFont val="Arial CE"/>
        <family val="0"/>
      </rPr>
      <t>- kancelárske potreby, krúžky, kultúrne akcie, letný tábor</t>
    </r>
  </si>
  <si>
    <t>Služby</t>
  </si>
  <si>
    <t xml:space="preserve">  kultúrne programy, vecné dary, ceny, agentúry, Dúbr.hody, MDD, vítanie detí do života</t>
  </si>
  <si>
    <t xml:space="preserve">  všeobecné služby - príležitostné kultúrne podujatia - Deň učiteľov</t>
  </si>
  <si>
    <t xml:space="preserve">  služby Tatrabanky v DKD </t>
  </si>
  <si>
    <t>1.0</t>
  </si>
  <si>
    <t>Referát športu</t>
  </si>
  <si>
    <t>9.1.</t>
  </si>
  <si>
    <t xml:space="preserve"> športový materiál, dresy, diplomy </t>
  </si>
  <si>
    <t xml:space="preserve"> prepravné</t>
  </si>
  <si>
    <t xml:space="preserve"> športové podujatia, turistická činnosť, turnaje - vecné dary, madaily, občerstvenie</t>
  </si>
  <si>
    <t>3.0</t>
  </si>
  <si>
    <t>3.5.</t>
  </si>
  <si>
    <t>Dúbravský spravodajca</t>
  </si>
  <si>
    <t>Služby, z toho :</t>
  </si>
  <si>
    <t xml:space="preserve"> - distribúcia, roznos</t>
  </si>
  <si>
    <t>11</t>
  </si>
  <si>
    <t xml:space="preserve"> - tlač Dúbravského spravodajcu</t>
  </si>
  <si>
    <t>026</t>
  </si>
  <si>
    <t xml:space="preserve"> - autorské práva - literárna daň, odmeny autorom</t>
  </si>
  <si>
    <t>111</t>
  </si>
  <si>
    <t>3.6.</t>
  </si>
  <si>
    <t>Dúbravská televízia</t>
  </si>
  <si>
    <t xml:space="preserve">Programový rozpočet k 30.6. 2011 </t>
  </si>
  <si>
    <t>Príloha č. 13</t>
  </si>
  <si>
    <t>Program 1 : Plánovanie, manažment a kontrola</t>
  </si>
  <si>
    <t>1.1. Výkon funkcie starostu</t>
  </si>
  <si>
    <t>1.2. Výkon funkcie prednostu</t>
  </si>
  <si>
    <t>1.3. Členstvo v samosprávnych organizáciach a združeniach</t>
  </si>
  <si>
    <t>1.4. Územné plánovanie a architekt.-urbanistické zámery a štúdie</t>
  </si>
  <si>
    <t xml:space="preserve">1.5. Vnútorná kontrola </t>
  </si>
  <si>
    <t xml:space="preserve">1.6. Petície, sťažnosti a podania </t>
  </si>
  <si>
    <t>1.7. Audit</t>
  </si>
  <si>
    <t>1.8. Účtovníctvo</t>
  </si>
  <si>
    <t>1.9. Daňová agenda</t>
  </si>
  <si>
    <t>1.10. Rozpočtová politika</t>
  </si>
  <si>
    <t>Program 2 : Interné služby mestskej časti</t>
  </si>
  <si>
    <t>2.1. Činnosť samosprávnych orgánov</t>
  </si>
  <si>
    <t>2.2. Zabezpečenie úkonov spojených s voľbami, sčítanie ľudu</t>
  </si>
  <si>
    <t>Program 3 : Služby občanom</t>
  </si>
  <si>
    <t>3.1. Osvedčovanie listín a podpisov</t>
  </si>
  <si>
    <t>3.2. Rybárske lístky</t>
  </si>
  <si>
    <t>3.3. Evidencia chovu zvierat</t>
  </si>
  <si>
    <t>3.4. Stavebný úrad</t>
  </si>
  <si>
    <t>3.5. Časopis Dúbravský spravodajca</t>
  </si>
  <si>
    <t>3.6. Dúbravská televízia</t>
  </si>
  <si>
    <t xml:space="preserve">3.7. Urnový háj  </t>
  </si>
  <si>
    <t>3.8. Park Družby - II.etapa</t>
  </si>
  <si>
    <t>Program 4 : Bezpečnosť</t>
  </si>
  <si>
    <t>4.1. Verejný poriadok a bezpečnosť</t>
  </si>
  <si>
    <t>4.2. Kamerový systém</t>
  </si>
  <si>
    <t xml:space="preserve">4.3. Civilná ochrana </t>
  </si>
  <si>
    <t xml:space="preserve">4.4. Ochrana pred požiarmi a BOZP </t>
  </si>
  <si>
    <t>Program 5 : Administratíva</t>
  </si>
  <si>
    <t>Program 6 : Komunikácie</t>
  </si>
  <si>
    <t>6.1. Údržba a oprava poz.komunikácií a verej.priestranstiev</t>
  </si>
  <si>
    <t xml:space="preserve">6.2. Zimná údržba </t>
  </si>
  <si>
    <t>6.3. Dopravné značenie</t>
  </si>
  <si>
    <t>6.4.  Výstavba parkovísk - projekt</t>
  </si>
  <si>
    <t>6.5.  Výstavba pozemných komunikácii</t>
  </si>
  <si>
    <t>Program 7 : Vzdelávanie</t>
  </si>
  <si>
    <t>7.1. Materské školy</t>
  </si>
  <si>
    <t>7.2. Základné školy</t>
  </si>
  <si>
    <t>7.3. Školské jedálne pri MŠ</t>
  </si>
  <si>
    <t>7.4. Školské jedálne pri ZŠ - originálne kompetencie</t>
  </si>
  <si>
    <t>7.5. Školské kluby pri ZŠ - originálne kompetencie</t>
  </si>
  <si>
    <t>7.6. Školský úrad</t>
  </si>
  <si>
    <t xml:space="preserve">7.7.Grantová podpora vzdelávania </t>
  </si>
  <si>
    <t>Program 8 : Kultúra</t>
  </si>
  <si>
    <t>8.1. Podpora kultúrnych podujatí</t>
  </si>
  <si>
    <t>8.2. Podpora kultúrnych organizácií - VZN</t>
  </si>
  <si>
    <t>8.3. Podpora Domu kultúry Dúbravka</t>
  </si>
  <si>
    <t>8.4. Starostlivosť o kultúrne pamiatky</t>
  </si>
  <si>
    <t>Program 9 : Šport</t>
  </si>
  <si>
    <t>9.1. Podpora športových aktivít</t>
  </si>
  <si>
    <t>9.2. Podpora športových klubov a organizácií, VZN</t>
  </si>
  <si>
    <t xml:space="preserve">9.3. Športové ihriská, športová hala </t>
  </si>
  <si>
    <t>Program 10 : Prostredie pre život</t>
  </si>
  <si>
    <t>10.1. Údržba verejnej zelene</t>
  </si>
  <si>
    <t>10.2. Letné čistenie</t>
  </si>
  <si>
    <t>10.3. Detské ihriská</t>
  </si>
  <si>
    <t xml:space="preserve">10.4. Menšie obecné služby </t>
  </si>
  <si>
    <t>Program 11 : Bývanie</t>
  </si>
  <si>
    <t>11.1. Správa a údržba bytového a nebytového fondu</t>
  </si>
  <si>
    <t>11.2. Výstavba nájomných bytov</t>
  </si>
  <si>
    <t>Program 12 : Sociálne služby</t>
  </si>
  <si>
    <t>12.1. Jednorázová finančná výpomoc</t>
  </si>
  <si>
    <t>12.2. Dotácie neštátnym subjektom poskytujúcim sociálne služby</t>
  </si>
  <si>
    <t>12.3. Opatrovateľská služba v byte občana</t>
  </si>
  <si>
    <t>12.4. Kluby dôchodcov</t>
  </si>
  <si>
    <t>12.5. Sociálne služby</t>
  </si>
  <si>
    <t xml:space="preserve">12.6. Sociálna a právna ochrana občana </t>
  </si>
  <si>
    <t>12.7. Občianske slávnosti</t>
  </si>
  <si>
    <t xml:space="preserve">12.8. Výstavba zariadenia sociálnych služieb - Fedákova </t>
  </si>
  <si>
    <t>12.9. Denný stacionár</t>
  </si>
  <si>
    <t>rozpočtový správca : JUDr. Rosíková Izabela</t>
  </si>
  <si>
    <t xml:space="preserve">    Funkč.</t>
  </si>
  <si>
    <t>Ek.</t>
  </si>
  <si>
    <t>AE</t>
  </si>
  <si>
    <t xml:space="preserve">    klas.</t>
  </si>
  <si>
    <t>čerp.</t>
  </si>
  <si>
    <t>4.0.</t>
  </si>
  <si>
    <t>12.7.</t>
  </si>
  <si>
    <t>O b č i a n s k e  slávnosti a iné spoločenské služby</t>
  </si>
  <si>
    <t>Materiál</t>
  </si>
  <si>
    <t xml:space="preserve">Kvety a iné výdavky pri obradoch a jubileách </t>
  </si>
  <si>
    <t>Medaily, plakety, diplomy, ocenenia</t>
  </si>
  <si>
    <t>Kultúrne programy, agentúry, dary pri obradoch</t>
  </si>
  <si>
    <t>Náklady za obrady (cez matriku v m.č. Karlova Ves)</t>
  </si>
  <si>
    <t>2.0.1.</t>
  </si>
  <si>
    <t>12.4.</t>
  </si>
  <si>
    <r>
      <t xml:space="preserve"> K l u b y   d ô ch o d c o v  -  </t>
    </r>
    <r>
      <rPr>
        <b/>
        <sz val="10"/>
        <rFont val="Arial CE"/>
        <family val="0"/>
      </rPr>
      <t>KD Žatevná 4, KD Baz.4 a KD Ožv.12</t>
    </r>
  </si>
  <si>
    <t>632</t>
  </si>
  <si>
    <t>Energie</t>
  </si>
  <si>
    <t xml:space="preserve"> telefón</t>
  </si>
  <si>
    <t xml:space="preserve"> kábelová TV, internet </t>
  </si>
  <si>
    <t>Materiál a dodávky, z toho</t>
  </si>
  <si>
    <t>004,006</t>
  </si>
  <si>
    <t xml:space="preserve"> všeobecný materiál, čistiace prostriedky, stroje, prístroje a zariadenia</t>
  </si>
  <si>
    <t>634</t>
  </si>
  <si>
    <t>Prepravné</t>
  </si>
  <si>
    <t>Ostatné tovary a služby, z toho</t>
  </si>
  <si>
    <t xml:space="preserve"> výdavky na kultúrne programy, dary dôchodcom</t>
  </si>
  <si>
    <t>027</t>
  </si>
  <si>
    <t xml:space="preserve"> ostatné osobné náklady - OON </t>
  </si>
  <si>
    <t>7.0.1.</t>
  </si>
  <si>
    <t xml:space="preserve"> S o c i á l n e    s l u ž b y                z toho : </t>
  </si>
  <si>
    <t>12.5</t>
  </si>
  <si>
    <t xml:space="preserve"> Sociálne služby - akcie a výlety pre deti zo sociálne slabších rodín, MDD</t>
  </si>
  <si>
    <t>13</t>
  </si>
  <si>
    <t xml:space="preserve"> Lekárska posudková činnosť</t>
  </si>
  <si>
    <t>005</t>
  </si>
  <si>
    <t>12.5.</t>
  </si>
  <si>
    <t xml:space="preserve"> Pohrebné služby</t>
  </si>
  <si>
    <t>7.0.1</t>
  </si>
  <si>
    <t>S o c i á l n a  v ý p o m o c   -  transfery</t>
  </si>
  <si>
    <t>3</t>
  </si>
  <si>
    <t>12.2.</t>
  </si>
  <si>
    <t>Poskytnutie soc.výpomoci podľa VZN</t>
  </si>
  <si>
    <t>12.6.</t>
  </si>
  <si>
    <t>Príspevok pre deti v detských domovoch</t>
  </si>
  <si>
    <t>014</t>
  </si>
  <si>
    <t>12.1.</t>
  </si>
  <si>
    <t>Jednorázová finančná výpomoc</t>
  </si>
  <si>
    <t>Príspevok na stravovanie dôchodcov a žiakov</t>
  </si>
  <si>
    <t>2.0.2.</t>
  </si>
  <si>
    <t>12.3.</t>
  </si>
  <si>
    <t xml:space="preserve">Opatrovateľská služba </t>
  </si>
  <si>
    <t>Mzdy</t>
  </si>
  <si>
    <t>620</t>
  </si>
  <si>
    <t>Odvody do poisťovní</t>
  </si>
  <si>
    <t>630</t>
  </si>
  <si>
    <r>
      <t>Tovary a služby</t>
    </r>
    <r>
      <rPr>
        <sz val="10"/>
        <rFont val="Arial CE"/>
        <family val="0"/>
      </rPr>
      <t>, v tom</t>
    </r>
  </si>
  <si>
    <t>631</t>
  </si>
  <si>
    <t>Cestovné</t>
  </si>
  <si>
    <t>Telefón</t>
  </si>
  <si>
    <t>Nábytok, interierové vybavenie</t>
  </si>
  <si>
    <t>Všeobecný materiál, čistiace potreby, stroje prístroje, zariadenia</t>
  </si>
  <si>
    <t>Pracovné odevy, obuv, pracovné pomôcky</t>
  </si>
  <si>
    <t>Dopravné - PHM</t>
  </si>
  <si>
    <t>Všeobecné služby - školenia, semináre</t>
  </si>
  <si>
    <t>Stravovanie</t>
  </si>
  <si>
    <t>015</t>
  </si>
  <si>
    <t>Nemocenské poistenie</t>
  </si>
  <si>
    <t>7.0.2.</t>
  </si>
  <si>
    <t>12.9.</t>
  </si>
  <si>
    <t>Denný stacionár</t>
  </si>
  <si>
    <t>Stroje, prístroje,zariadenia, technika, náradie</t>
  </si>
  <si>
    <t>Všeobecný materiál</t>
  </si>
  <si>
    <t>636</t>
  </si>
  <si>
    <t>Nájomné za prenajatý byt</t>
  </si>
  <si>
    <t>Služby - OON</t>
  </si>
  <si>
    <t>rozpočtový správca : PaedDr. Žáčková</t>
  </si>
  <si>
    <t>1.- 6. 11</t>
  </si>
  <si>
    <t>09.</t>
  </si>
  <si>
    <t>6.0.7</t>
  </si>
  <si>
    <t>7.6.</t>
  </si>
  <si>
    <t>ŠKOLSKÝ ÚRAD</t>
  </si>
  <si>
    <t>Odvody</t>
  </si>
  <si>
    <t>Tovary a služby</t>
  </si>
  <si>
    <t>Telefón, poštovné</t>
  </si>
  <si>
    <t>Všeobecné služby</t>
  </si>
  <si>
    <t>09.1.</t>
  </si>
  <si>
    <t xml:space="preserve">Bežné výdavky pre školstvo  - z účtu nájmov na ZŠ a MŠ  </t>
  </si>
  <si>
    <t>09.1.2.</t>
  </si>
  <si>
    <t>7.2.</t>
  </si>
  <si>
    <t xml:space="preserve">  - materiál</t>
  </si>
  <si>
    <t>09.1.1.1.</t>
  </si>
  <si>
    <t>7.1.</t>
  </si>
  <si>
    <t xml:space="preserve">  - opravy a údržba  - MŠ</t>
  </si>
  <si>
    <t xml:space="preserve">  - opravy a údržba - ZŠ</t>
  </si>
  <si>
    <t>004,015</t>
  </si>
  <si>
    <t xml:space="preserve">  - služby, poistenie budov školstvo ZŠ</t>
  </si>
  <si>
    <t>1.2.</t>
  </si>
  <si>
    <t xml:space="preserve">Ostatné bežné výdavky na školstvo </t>
  </si>
  <si>
    <t>Revízie elektro zariadení</t>
  </si>
  <si>
    <t>7.4.</t>
  </si>
  <si>
    <t>Transfer na originálne kompetencie  - ŠJ pri ZŠ</t>
  </si>
  <si>
    <t>7.5.</t>
  </si>
  <si>
    <t>Transfer na originálne kompetencie  -  ŠKD pri ZŠ</t>
  </si>
  <si>
    <t>Transfer na orig.kompet. ŠKD pri ZŠ od rodičov</t>
  </si>
  <si>
    <t>Transfer zo ŠR na ZŠ - normatív</t>
  </si>
  <si>
    <t>1.2.1</t>
  </si>
  <si>
    <t>7.7.</t>
  </si>
  <si>
    <t>1.1.1</t>
  </si>
  <si>
    <t>Materské školy  - bežné výdavky</t>
  </si>
  <si>
    <t>Tovary a služby, z toho :</t>
  </si>
  <si>
    <t xml:space="preserve"> Cestovné</t>
  </si>
  <si>
    <t xml:space="preserve"> Energie, voda, komunikácie</t>
  </si>
  <si>
    <t xml:space="preserve"> - elektrika</t>
  </si>
  <si>
    <t xml:space="preserve"> - plyn</t>
  </si>
  <si>
    <t xml:space="preserve"> - teplo</t>
  </si>
  <si>
    <t xml:space="preserve"> - vodné stočné</t>
  </si>
  <si>
    <t xml:space="preserve"> - telefón, poštovné</t>
  </si>
  <si>
    <t xml:space="preserve"> - internet</t>
  </si>
  <si>
    <t xml:space="preserve"> Materiál</t>
  </si>
  <si>
    <t xml:space="preserve"> - nábytok, interiérové vybavenie</t>
  </si>
  <si>
    <t xml:space="preserve"> - výpočtová technika</t>
  </si>
  <si>
    <t xml:space="preserve"> - zvukové a obrazové prostriedky</t>
  </si>
  <si>
    <t xml:space="preserve"> - prevádzkové stroje, prístroje, zariadenia, náradie</t>
  </si>
  <si>
    <t xml:space="preserve"> - všeobecný materiál</t>
  </si>
  <si>
    <t>009</t>
  </si>
  <si>
    <t xml:space="preserve"> - knihy, časopisy</t>
  </si>
  <si>
    <t xml:space="preserve"> - pracovné odevy</t>
  </si>
  <si>
    <t>011</t>
  </si>
  <si>
    <t xml:space="preserve"> - potraviny</t>
  </si>
  <si>
    <t>013</t>
  </si>
  <si>
    <t xml:space="preserve"> - softvér</t>
  </si>
  <si>
    <t xml:space="preserve"> Prepravné</t>
  </si>
  <si>
    <t xml:space="preserve"> Opravy a údržba </t>
  </si>
  <si>
    <t xml:space="preserve"> - údržba prevádzkových strojov, prístrojov a zariadení</t>
  </si>
  <si>
    <t xml:space="preserve"> - opravy a údržba budov, priestorov a objektov v MŠ </t>
  </si>
  <si>
    <t xml:space="preserve"> Služby</t>
  </si>
  <si>
    <t xml:space="preserve"> - školenia, kurzy, semináre</t>
  </si>
  <si>
    <t xml:space="preserve"> - všeobecné služby</t>
  </si>
  <si>
    <t xml:space="preserve"> - odvoz odpadu</t>
  </si>
  <si>
    <t xml:space="preserve"> - revízie elektro zariadení, hydrantov, hasiacich prístrojov, plyn. zariadení, komíny</t>
  </si>
  <si>
    <t>012</t>
  </si>
  <si>
    <t xml:space="preserve"> - bankové poplatky</t>
  </si>
  <si>
    <t xml:space="preserve"> - stravovanie pracovníkov</t>
  </si>
  <si>
    <t xml:space="preserve"> - poistenie majetku</t>
  </si>
  <si>
    <t>016</t>
  </si>
  <si>
    <t xml:space="preserve"> - tvorba SF</t>
  </si>
  <si>
    <t>Odchodné</t>
  </si>
  <si>
    <t>Dávky NP</t>
  </si>
  <si>
    <t>Dávky v hmotnej nudzi</t>
  </si>
  <si>
    <r>
      <t xml:space="preserve">Kapitálové výdavky - </t>
    </r>
    <r>
      <rPr>
        <sz val="10"/>
        <rFont val="Arial CE"/>
        <family val="0"/>
      </rPr>
      <t xml:space="preserve">kolotoč v MŠ Galbavého </t>
    </r>
  </si>
  <si>
    <t>6.0.1</t>
  </si>
  <si>
    <t>7.3.</t>
  </si>
  <si>
    <t>Školské jedálne pri MŠ</t>
  </si>
  <si>
    <t>Odchodné, odstupné, dávky NP</t>
  </si>
  <si>
    <r>
      <t xml:space="preserve">Výdavky hradené z ESF </t>
    </r>
    <r>
      <rPr>
        <sz val="9"/>
        <rFont val="Arial CE"/>
        <family val="2"/>
      </rPr>
      <t>- Projekt – Inovatívne a reformné kroky na ceste do budúcnosti ZŠ</t>
    </r>
  </si>
  <si>
    <t xml:space="preserve">   Počiatočný stav </t>
  </si>
  <si>
    <t xml:space="preserve">  Tvorba </t>
  </si>
  <si>
    <t xml:space="preserve">     Použitie </t>
  </si>
  <si>
    <t>Konečný stav</t>
  </si>
  <si>
    <t>k 1. 1. 2011</t>
  </si>
  <si>
    <t>k   30.6. 2011</t>
  </si>
  <si>
    <t>REZERVNÝ FOND   MÚ, ZŠ a MŠ</t>
  </si>
  <si>
    <t xml:space="preserve"> - čerpanie rozpočtových výdavkov </t>
  </si>
  <si>
    <t xml:space="preserve"> - úroky z BÚ a TV </t>
  </si>
  <si>
    <t xml:space="preserve"> - bankové poplatky </t>
  </si>
  <si>
    <t xml:space="preserve"> S p o l u</t>
  </si>
  <si>
    <t xml:space="preserve">FOND ROZVOJA BÝVANIA            </t>
  </si>
  <si>
    <t xml:space="preserve"> - čerpanie rozpočtových výdavkov</t>
  </si>
  <si>
    <t xml:space="preserve"> - prevod finanč.prostriedkov na krytie bežných výdavkov </t>
  </si>
  <si>
    <t xml:space="preserve"> - odvod na Mg.hl.m. BA - podiel na pozemku</t>
  </si>
  <si>
    <t xml:space="preserve"> - príjem za odpred.byty, garáže a poz. + poplat.z omešk.</t>
  </si>
  <si>
    <t xml:space="preserve"> - preddavkové platby, splátky pôžičiek - byty Nejedlého</t>
  </si>
  <si>
    <t xml:space="preserve"> - splátky pôžičky za nájomné byty Pri Kríži (istina+úroky)</t>
  </si>
  <si>
    <t xml:space="preserve"> - úroky, iný príjem </t>
  </si>
  <si>
    <t xml:space="preserve"> - bankové poplatky, daň z úrokov, iné poplatky</t>
  </si>
  <si>
    <t>CESTNÝ FOND</t>
  </si>
  <si>
    <t xml:space="preserve">SOCIÁLNY FOND  MÚ a MŠ </t>
  </si>
  <si>
    <t xml:space="preserve"> - stravovanie</t>
  </si>
  <si>
    <t xml:space="preserve"> - jednotný prídel z miezd - MÚ</t>
  </si>
  <si>
    <t>S p o l u</t>
  </si>
  <si>
    <t>MIMOROZPOČTOVÉ PROSTRIEDKY SPOLU</t>
  </si>
  <si>
    <r>
      <t xml:space="preserve"> - prevod zostat. fin.prostriedkov (</t>
    </r>
    <r>
      <rPr>
        <sz val="9"/>
        <rFont val="Arial CE"/>
        <family val="0"/>
      </rPr>
      <t>Britská škola) na BÚ</t>
    </r>
    <r>
      <rPr>
        <sz val="11"/>
        <rFont val="Arial CE"/>
        <family val="2"/>
      </rPr>
      <t xml:space="preserve"> </t>
    </r>
  </si>
  <si>
    <r>
      <t xml:space="preserve"> - splátky pôžičiek </t>
    </r>
    <r>
      <rPr>
        <sz val="10"/>
        <rFont val="Arial CE"/>
        <family val="0"/>
      </rPr>
      <t>(BPD,Domus,SBDIV.,Spol.vlastn.Hanul.)</t>
    </r>
  </si>
  <si>
    <r>
      <t xml:space="preserve"> - príspevok zamestnancom na rekondíciu </t>
    </r>
    <r>
      <rPr>
        <sz val="8"/>
        <rFont val="Arial CE"/>
        <family val="0"/>
      </rPr>
      <t>(prevod za rok 2010)</t>
    </r>
  </si>
  <si>
    <t>Skutočnosť</t>
  </si>
  <si>
    <t>1. - 6. 11</t>
  </si>
  <si>
    <t>DAŇOVÉ PRÍJMY</t>
  </si>
  <si>
    <t>Výnos dane z príjmov fyzických osôb poukázaný obci</t>
  </si>
  <si>
    <t>121</t>
  </si>
  <si>
    <t>Daň z pozemkov</t>
  </si>
  <si>
    <t>Daň zo stavieb -  50 %-tný podiel</t>
  </si>
  <si>
    <t>Daň z bytov a NP</t>
  </si>
  <si>
    <t>133</t>
  </si>
  <si>
    <t>Daň za špecifické služby  z toho :</t>
  </si>
  <si>
    <t xml:space="preserve">  za psa</t>
  </si>
  <si>
    <t xml:space="preserve">  za nevýherné hracie prístroje</t>
  </si>
  <si>
    <t xml:space="preserve">  za predajné automaty </t>
  </si>
  <si>
    <t xml:space="preserve">  za zaujatie verejného priestranstva  (ZVP)  v tom :</t>
  </si>
  <si>
    <t>2</t>
  </si>
  <si>
    <t xml:space="preserve">       rozkopávky</t>
  </si>
  <si>
    <t xml:space="preserve">       ambulantný predaj</t>
  </si>
  <si>
    <t xml:space="preserve">       kultúrna a zábavná činnosť, cirkus, kolotoče</t>
  </si>
  <si>
    <t>5</t>
  </si>
  <si>
    <t xml:space="preserve">       pred podnik. objektom</t>
  </si>
  <si>
    <t>6</t>
  </si>
  <si>
    <t xml:space="preserve">       parkovacie miesta</t>
  </si>
  <si>
    <t>7</t>
  </si>
  <si>
    <t xml:space="preserve">       reklama</t>
  </si>
  <si>
    <t xml:space="preserve">  za komunálny a drobný stavebný odpad - 10 %-tný podiel poukázaný obci</t>
  </si>
  <si>
    <t>NEDAŇOVÉ PRÍJMY</t>
  </si>
  <si>
    <t>212</t>
  </si>
  <si>
    <t>Príjmy z prenajatých pozemkov</t>
  </si>
  <si>
    <t>01</t>
  </si>
  <si>
    <t xml:space="preserve"> - z nájomného za záhrady</t>
  </si>
  <si>
    <t>02</t>
  </si>
  <si>
    <t xml:space="preserve"> - z nájomného za pozemky</t>
  </si>
  <si>
    <t>Príjmy z prenajatých budov, priestorov a objektov</t>
  </si>
  <si>
    <t>03-16</t>
  </si>
  <si>
    <t xml:space="preserve"> - za samostatne stojace objekty</t>
  </si>
  <si>
    <t xml:space="preserve"> - príjmy z prenájmu kontajnerov</t>
  </si>
  <si>
    <t xml:space="preserve"> - trhové stoly</t>
  </si>
  <si>
    <t xml:space="preserve"> - KS - príjmy z nájomného, krátkodobé prenájmy</t>
  </si>
  <si>
    <t>2012</t>
  </si>
  <si>
    <t xml:space="preserve"> - SBF - nájomné za obecné garáže</t>
  </si>
  <si>
    <t>2013</t>
  </si>
  <si>
    <t xml:space="preserve"> - SBF - nájomné za nebytové priestory</t>
  </si>
  <si>
    <t xml:space="preserve"> - SBF - prijaté preddavky za obecné a nájomné byty  </t>
  </si>
  <si>
    <t xml:space="preserve"> - SBF - prijaté preddavky za školské byty</t>
  </si>
  <si>
    <t xml:space="preserve"> - príjmy za NP v MŠ</t>
  </si>
  <si>
    <t>Príjmy z prenajatých strojov a zariadení - TEZ</t>
  </si>
  <si>
    <t>1. - 6.11</t>
  </si>
  <si>
    <t>221</t>
  </si>
  <si>
    <t xml:space="preserve"> Ostatné administratívne poplatky</t>
  </si>
  <si>
    <t xml:space="preserve">  poplatky za overovanie a osvedčenie</t>
  </si>
  <si>
    <t xml:space="preserve">  za rybárske lístky</t>
  </si>
  <si>
    <t xml:space="preserve">  reklama</t>
  </si>
  <si>
    <t>2 1</t>
  </si>
  <si>
    <t xml:space="preserve">  rozkopávky</t>
  </si>
  <si>
    <t>5,6</t>
  </si>
  <si>
    <t xml:space="preserve">  stavebná činnosť, kataster</t>
  </si>
  <si>
    <t>222</t>
  </si>
  <si>
    <t>Pokuty vyrubované MP, Obvod.úradom a stavebné pokuty</t>
  </si>
  <si>
    <t>223</t>
  </si>
  <si>
    <t>Poplatky a platby z predaja a služieb</t>
  </si>
  <si>
    <t xml:space="preserve">  za právne služby vrátane DÚ a OÚ, verejná súťaž</t>
  </si>
  <si>
    <t>40</t>
  </si>
  <si>
    <t xml:space="preserve">  sociálne služby - opatrovateľská služba - platby od občanov</t>
  </si>
  <si>
    <t>50</t>
  </si>
  <si>
    <t xml:space="preserve">  MŠ - za služby a energie</t>
  </si>
  <si>
    <t>01-16</t>
  </si>
  <si>
    <t xml:space="preserve">  platby za energie - za samostatne stojace objekty</t>
  </si>
  <si>
    <t xml:space="preserve">  príjem z inzercie v Dúbravskom spravodajcovi</t>
  </si>
  <si>
    <t xml:space="preserve">  za kopírovacie práce</t>
  </si>
  <si>
    <t>9</t>
  </si>
  <si>
    <t xml:space="preserve"> za zber a zneškodnenie odpadov</t>
  </si>
  <si>
    <t>MŠ a ŠKD príspevky od rodičov</t>
  </si>
  <si>
    <t>242</t>
  </si>
  <si>
    <t>Úroky z bankových účtov</t>
  </si>
  <si>
    <t>292</t>
  </si>
  <si>
    <t>21</t>
  </si>
  <si>
    <t>SBF - poplatky z omeškania</t>
  </si>
  <si>
    <t>006-027</t>
  </si>
  <si>
    <t>Ostatné príjmy,  refakturácia, dobropisy</t>
  </si>
  <si>
    <t>Výrub stromov</t>
  </si>
  <si>
    <t xml:space="preserve">Bežné transfery a granty </t>
  </si>
  <si>
    <t>311</t>
  </si>
  <si>
    <t>Sponzorské dary a granty</t>
  </si>
  <si>
    <t>312</t>
  </si>
  <si>
    <t>1 111</t>
  </si>
  <si>
    <t xml:space="preserve"> na stavebný úrad</t>
  </si>
  <si>
    <t>13 111</t>
  </si>
  <si>
    <t xml:space="preserve"> na sčítanie obyvateľstva</t>
  </si>
  <si>
    <t>2 111</t>
  </si>
  <si>
    <t xml:space="preserve"> na Školský úrad</t>
  </si>
  <si>
    <t>3 111</t>
  </si>
  <si>
    <t xml:space="preserve"> na MŠ uč.pomôcky pre 6-roč.deti, stravné, výchova, vzdelávanie</t>
  </si>
  <si>
    <t>4 111</t>
  </si>
  <si>
    <t xml:space="preserve"> na výkon samosprávnych funkcií z MFSR</t>
  </si>
  <si>
    <t>62 111</t>
  </si>
  <si>
    <t xml:space="preserve"> na ŽP - ochrana prírody a krajiny, na ochranu pred povodňami</t>
  </si>
  <si>
    <t>2 1161</t>
  </si>
  <si>
    <t xml:space="preserve"> Európsky sociálny fond</t>
  </si>
  <si>
    <t xml:space="preserve">KAPITÁLOVÉ PRÍJMY </t>
  </si>
  <si>
    <t>233</t>
  </si>
  <si>
    <t xml:space="preserve"> - z predaja pozemkov a iného majetku</t>
  </si>
  <si>
    <t xml:space="preserve"> - z predaja kotolne ZŠ Beňovského</t>
  </si>
  <si>
    <t>431</t>
  </si>
  <si>
    <t xml:space="preserve"> - príjmy z majetkovej účastiny - BPD (Šogor, Mikšík) </t>
  </si>
  <si>
    <t>454</t>
  </si>
  <si>
    <t>PREVOD Z FINANČNÝCH PROSTRIEDKOV Z FONDOV</t>
  </si>
  <si>
    <t>Prevod z Rezervného fondu obce a ZŠ a MŠ</t>
  </si>
  <si>
    <t>Prevod z Fondu rozvoja bývania</t>
  </si>
  <si>
    <t>Prevod z Cestného fondu</t>
  </si>
  <si>
    <r>
      <t xml:space="preserve"> - príjmy za NP  a za telocvične v ZŠ  </t>
    </r>
    <r>
      <rPr>
        <sz val="8"/>
        <rFont val="Arial CE"/>
        <family val="0"/>
      </rPr>
      <t>(v roku 2009 z Britskej školy 663 800 eur)</t>
    </r>
  </si>
  <si>
    <t>06.</t>
  </si>
  <si>
    <t>3.4.</t>
  </si>
  <si>
    <t>Stavebný úrad</t>
  </si>
  <si>
    <t xml:space="preserve">Tovary a služby, z toho : </t>
  </si>
  <si>
    <r>
      <t xml:space="preserve">Materiál - </t>
    </r>
    <r>
      <rPr>
        <sz val="10"/>
        <rFont val="Arial CE"/>
        <family val="0"/>
      </rPr>
      <t>kancelárske potreby, knihy, časopisy</t>
    </r>
  </si>
  <si>
    <t xml:space="preserve"> - právne, advokátske a komerčné služby</t>
  </si>
  <si>
    <t xml:space="preserve"> - stravovanie zamestnancov</t>
  </si>
  <si>
    <t>6.0.</t>
  </si>
  <si>
    <t>11.1.</t>
  </si>
  <si>
    <t xml:space="preserve">Bytové hospodárstvo </t>
  </si>
  <si>
    <r>
      <t>Údržba</t>
    </r>
    <r>
      <rPr>
        <sz val="10"/>
        <rFont val="Arial CE"/>
        <family val="0"/>
      </rPr>
      <t xml:space="preserve"> služobných a obecných bytov</t>
    </r>
  </si>
  <si>
    <t>2011-2033</t>
  </si>
  <si>
    <t xml:space="preserve">Preddavky správcom obecných bytov, garáží, NP a školské byty                     </t>
  </si>
  <si>
    <t>Bankové poplatky</t>
  </si>
  <si>
    <t>11.2.</t>
  </si>
  <si>
    <t>Nájomné byty</t>
  </si>
  <si>
    <t>Energie - vyúčtovanie za rok 2010</t>
  </si>
  <si>
    <t>Oprava strojov, prístrojov a zariadení</t>
  </si>
  <si>
    <t>21,22</t>
  </si>
  <si>
    <t xml:space="preserve">Preddavky správcovi nájomných bytov - Pri Kríži                     </t>
  </si>
  <si>
    <t>004, 012</t>
  </si>
  <si>
    <t>Všeobecné služby, bankové poplatky</t>
  </si>
  <si>
    <t xml:space="preserve">Čerpanie rozpočtu výdavkov </t>
  </si>
  <si>
    <t>Verejná správa</t>
  </si>
  <si>
    <t>v tom :</t>
  </si>
  <si>
    <t>Poslanci trvale uvolnení, neuvolnení</t>
  </si>
  <si>
    <t>Správa obce</t>
  </si>
  <si>
    <t>Civilná a požiarna ochrana</t>
  </si>
  <si>
    <t>Sčítanie obyvateľstva</t>
  </si>
  <si>
    <t>Životné prostredie</t>
  </si>
  <si>
    <t>Doprava</t>
  </si>
  <si>
    <t>Kultúrne služby, šport</t>
  </si>
  <si>
    <t>Občianske slávnosti</t>
  </si>
  <si>
    <t>Kluby dôchodcov</t>
  </si>
  <si>
    <t>Sociálne služby</t>
  </si>
  <si>
    <t>Opatrovateľská služba, denný stacionár</t>
  </si>
  <si>
    <t>Školský úrad</t>
  </si>
  <si>
    <t>Materské školy</t>
  </si>
  <si>
    <t>Kapitálové výdavky</t>
  </si>
  <si>
    <t>Nehmotný majetok</t>
  </si>
  <si>
    <t>Nákup strojov prístrojov a zariadení</t>
  </si>
  <si>
    <t>Rekonštrukcia a modernizácia stavieb</t>
  </si>
  <si>
    <t>Realizácia nových stavieb</t>
  </si>
  <si>
    <t>Výdavky kryté z peňažných fondov       z toho :</t>
  </si>
  <si>
    <t xml:space="preserve">V Ý D A V K Y  mestskej časti  bežné a kapitálové (A+B+C) </t>
  </si>
  <si>
    <t>Transfery zo ŠR pre základné školy - normatív</t>
  </si>
  <si>
    <t>VÝDAVKY   c e l k o m    (A+B+C+D)</t>
  </si>
  <si>
    <r>
      <t xml:space="preserve">Bytové hospodárstvo - </t>
    </r>
    <r>
      <rPr>
        <sz val="9"/>
        <rFont val="Arial CE"/>
        <family val="0"/>
      </rPr>
      <t>obecné,nájom.byty, garáže a nebyt.priestory</t>
    </r>
  </si>
  <si>
    <r>
      <t xml:space="preserve">Základné školy </t>
    </r>
    <r>
      <rPr>
        <sz val="11"/>
        <rFont val="Arial CE"/>
        <family val="0"/>
      </rPr>
      <t xml:space="preserve">- </t>
    </r>
    <r>
      <rPr>
        <sz val="9"/>
        <rFont val="Arial CE"/>
        <family val="0"/>
      </rPr>
      <t>výdavky z nájmov, transfery na orig.komp.ŠKD a ZŠS</t>
    </r>
  </si>
  <si>
    <r>
      <t>Grantová podpora vzdelávania</t>
    </r>
    <r>
      <rPr>
        <sz val="11"/>
        <rFont val="Arial CE"/>
        <family val="0"/>
      </rPr>
      <t xml:space="preserve"> - ESF</t>
    </r>
  </si>
  <si>
    <t>rozpočtový</t>
  </si>
  <si>
    <t>správca</t>
  </si>
  <si>
    <t>01.</t>
  </si>
  <si>
    <t>1.1.6</t>
  </si>
  <si>
    <t>personál.oddel.</t>
  </si>
  <si>
    <t>610</t>
  </si>
  <si>
    <t>P o s l a n c i   MZ - trvale uvolnení - mzdy (kontrolór)</t>
  </si>
  <si>
    <t>Poistné a príspevok do poisťovní poslancov trvale uvolnených a neuvolnených</t>
  </si>
  <si>
    <t>Odmeny poslancom trvale uvolneným (starosta+zást.starostu)</t>
  </si>
  <si>
    <t>2.1.</t>
  </si>
  <si>
    <t>P o s l a n c i   MZ  - neuvolnení + komisie</t>
  </si>
  <si>
    <t>Mzdy a platy - správa obce</t>
  </si>
  <si>
    <t>Odvody - poistné a príspevok do poisťovní</t>
  </si>
  <si>
    <t>personál. oddel.</t>
  </si>
  <si>
    <t>ekonom.oddel.</t>
  </si>
  <si>
    <t xml:space="preserve"> Energie, voda, komunikácie     </t>
  </si>
  <si>
    <t>odd.prev. a správy</t>
  </si>
  <si>
    <t xml:space="preserve">           plyn </t>
  </si>
  <si>
    <t xml:space="preserve">           tepelná energia </t>
  </si>
  <si>
    <t xml:space="preserve">           vodné,stočné </t>
  </si>
  <si>
    <t xml:space="preserve">           telefón, fax, hovory - mobilné telefóny</t>
  </si>
  <si>
    <t xml:space="preserve">           rozhlas, televízia</t>
  </si>
  <si>
    <t xml:space="preserve">           poštovné</t>
  </si>
  <si>
    <t>organiz.oddel.</t>
  </si>
  <si>
    <t xml:space="preserve">           internet  ( komunikačná infraštruktúra )</t>
  </si>
  <si>
    <t xml:space="preserve">Materiál </t>
  </si>
  <si>
    <t>z toho :interiérové vybavenie (nábytok, koberce, podlahová krytina, iné)</t>
  </si>
  <si>
    <t xml:space="preserve">           výpočtová technika do 1700 eur</t>
  </si>
  <si>
    <t xml:space="preserve">           prevádzkové stroje, prístroje, zariadenia, technika a náradie</t>
  </si>
  <si>
    <t xml:space="preserve">           papier</t>
  </si>
  <si>
    <t xml:space="preserve">           čistiace, hygienické a dezinfekčné potreby</t>
  </si>
  <si>
    <t xml:space="preserve">           tlačivá a formuláre, propagačný materiál</t>
  </si>
  <si>
    <t xml:space="preserve">           ocenenia, medaily, plakety, diplomy, vlajky, erby</t>
  </si>
  <si>
    <t xml:space="preserve">           knihy, časopisy, noviny,odborné publikácie, Zb.zákonov, mapy </t>
  </si>
  <si>
    <t xml:space="preserve">           pracovné odevy, obuv</t>
  </si>
  <si>
    <t>013,018</t>
  </si>
  <si>
    <t xml:space="preserve">           softvér, licencie  (do 2400 Eur)</t>
  </si>
  <si>
    <t>1.1.</t>
  </si>
  <si>
    <t xml:space="preserve">           reprezentačné: starosta</t>
  </si>
  <si>
    <t xml:space="preserve">                                  zástupca starostu</t>
  </si>
  <si>
    <t xml:space="preserve">                                  prednosta</t>
  </si>
  <si>
    <t xml:space="preserve">                                  MR, MZ</t>
  </si>
  <si>
    <t xml:space="preserve">                                  ostatné,  dary</t>
  </si>
  <si>
    <t>Dopravné:</t>
  </si>
  <si>
    <t>z toho: palivo, pohonné hmoty, mazivá, oleje</t>
  </si>
  <si>
    <t xml:space="preserve">           servis, údržba, opravy, náhradné diely</t>
  </si>
  <si>
    <t xml:space="preserve">           poistenie zmluvné a havarijné</t>
  </si>
  <si>
    <t xml:space="preserve">           poplatky - emisná kontrola, parkov.karty, diaľníčné známky</t>
  </si>
  <si>
    <t>Rutinná a štandardná údržba :</t>
  </si>
  <si>
    <t xml:space="preserve">            výpočtovej techniky, update, upgrade         </t>
  </si>
  <si>
    <t xml:space="preserve">            prevádzkových strojov, prístrojov a zariadení a elektrospotrebičov</t>
  </si>
  <si>
    <t xml:space="preserve">            spojovacej, signálnobezpečn., požiarnej techniky, elektroinštalácie</t>
  </si>
  <si>
    <t xml:space="preserve">            údržba budov</t>
  </si>
  <si>
    <t xml:space="preserve">            za pozemok Žatevná 2, mobilné WC, sklad Lipského, CO sklad</t>
  </si>
  <si>
    <t>majet.práv.odd+ŽP</t>
  </si>
  <si>
    <t xml:space="preserve">            za poštový priečinok</t>
  </si>
  <si>
    <t xml:space="preserve">Služby                               </t>
  </si>
  <si>
    <t xml:space="preserve">             školenie, kurzy, semináre</t>
  </si>
  <si>
    <t>personál.odd.</t>
  </si>
  <si>
    <t xml:space="preserve">             vecné dary, odmeny, ceny pri rôznych podujatiach, Dúbravské hody </t>
  </si>
  <si>
    <t>rôzne</t>
  </si>
  <si>
    <t xml:space="preserve">             verejná súťaž</t>
  </si>
  <si>
    <t xml:space="preserve">             reklama, propagácia, Vianoce</t>
  </si>
  <si>
    <t xml:space="preserve">             inzercia</t>
  </si>
  <si>
    <t xml:space="preserve">             odvoz odpadu</t>
  </si>
  <si>
    <t xml:space="preserve">             revízie elektro a plyn.zariadení, hydrantov a hasiacich  prístr. a ostat.zariadení</t>
  </si>
  <si>
    <t xml:space="preserve">             remeselnícke služby - tlač tlačív, zhotov.kľúčov a pečiatok, foto,komin.práce</t>
  </si>
  <si>
    <t xml:space="preserve">             upratovanie, čistenie, dezinfekcia, deratizácia</t>
  </si>
  <si>
    <t xml:space="preserve">             rozmnožovacie práce</t>
  </si>
  <si>
    <t xml:space="preserve">             stenografické práce</t>
  </si>
  <si>
    <t xml:space="preserve">             monitoring - informačný servis</t>
  </si>
  <si>
    <t xml:space="preserve">             úhrady za informačné služby,elektronizácia služieb hl.mesta SR BA a jeho m.č.</t>
  </si>
  <si>
    <t xml:space="preserve">             sťahovacie a manipulačné služby</t>
  </si>
  <si>
    <t xml:space="preserve">             zdravotná starostlivosť o zamestnancov ( ProCare a.s. )</t>
  </si>
  <si>
    <t xml:space="preserve">             geodetické práce</t>
  </si>
  <si>
    <t>majetko-práv.odd.</t>
  </si>
  <si>
    <t xml:space="preserve">             advokátske, právne, exekučné a komerčné služby</t>
  </si>
  <si>
    <t>1.7.</t>
  </si>
  <si>
    <t xml:space="preserve">             audítorské služby</t>
  </si>
  <si>
    <t xml:space="preserve">             náhrada mzdy</t>
  </si>
  <si>
    <t>1.4.</t>
  </si>
  <si>
    <t xml:space="preserve">             štúdie, expertízy, znalecké posudky, cenové ponuky, odbor.poradenstvo pri úz.plán.</t>
  </si>
  <si>
    <t>OR+majet.práv.odd.</t>
  </si>
  <si>
    <t xml:space="preserve">             poplatky banke, VAKUP</t>
  </si>
  <si>
    <t xml:space="preserve">             výdavky na úhradu poplatkov - súdne, správne, notárske, miestne, kolky</t>
  </si>
  <si>
    <t xml:space="preserve">             poplatok za odvod splaškovej vody  - voda z povrchového odtoku BVS, a.s.</t>
  </si>
  <si>
    <t xml:space="preserve">             stravovanie zamestnancov </t>
  </si>
  <si>
    <t xml:space="preserve">             poistenie majetku</t>
  </si>
  <si>
    <t xml:space="preserve">             prídel do sociálneho fondu 1,1 % zo miezd</t>
  </si>
  <si>
    <t>018</t>
  </si>
  <si>
    <t xml:space="preserve">             vrátené príjmy z minulých rokov</t>
  </si>
  <si>
    <t xml:space="preserve">             odmeny zamestnancom mimopracov.činnosti (OON)+ odmeny tajomn.komisií</t>
  </si>
  <si>
    <t>030</t>
  </si>
  <si>
    <t xml:space="preserve">             preddavky na rozpočtové výdavky</t>
  </si>
  <si>
    <t>1.3.</t>
  </si>
  <si>
    <t xml:space="preserve">            - členské príspevky združeniam</t>
  </si>
  <si>
    <t>012,013</t>
  </si>
  <si>
    <t xml:space="preserve">            - odchodné, odstupné</t>
  </si>
  <si>
    <t xml:space="preserve">            - dávky NP</t>
  </si>
  <si>
    <t xml:space="preserve">Bežné výdavky - správa obce </t>
  </si>
  <si>
    <t>3.2.</t>
  </si>
  <si>
    <t>01.1.1.6</t>
  </si>
  <si>
    <t>Softvér nad 2400 eur</t>
  </si>
  <si>
    <t>Nákup výpočtovej techniky nad 1700 eur</t>
  </si>
  <si>
    <t>Hlasovacie zariadenie na MZ</t>
  </si>
  <si>
    <t>organiz.odd.+OPAS</t>
  </si>
  <si>
    <t>Realizácia stavby-Dúbravské múzeum,Klub dôchodcov,Matica slovenská- ul. Pod záhradami</t>
  </si>
  <si>
    <t>oddel.rozvoja</t>
  </si>
  <si>
    <t>03.2.0.</t>
  </si>
  <si>
    <t>Požiarna striekačka</t>
  </si>
  <si>
    <t>OPAS</t>
  </si>
  <si>
    <t>05.1.0.</t>
  </si>
  <si>
    <t>Rekunštrukcia DI a nákup komponentov na DI</t>
  </si>
  <si>
    <t>ŽP</t>
  </si>
  <si>
    <t>06.6.0.</t>
  </si>
  <si>
    <t>Nájomné byty Pri Kríži faktúra  (z podielu Mag.hl.m. SR) z roku 2010</t>
  </si>
  <si>
    <t>Nájomné byty - odmena pre Dexia banku</t>
  </si>
  <si>
    <t>MŠ - Galbavého - kolotoč na detské ihrisko - z rodičovských príspevkov</t>
  </si>
  <si>
    <t>oddel.školstva</t>
  </si>
  <si>
    <t>FINANČNÉ OPERÁCIE</t>
  </si>
  <si>
    <t>REZERVNÝ FOND</t>
  </si>
  <si>
    <t>05.1.0</t>
  </si>
  <si>
    <t>Údržba verejnej zelene - kosenie</t>
  </si>
  <si>
    <t>09.1.2</t>
  </si>
  <si>
    <t>ZŠ - havarijný stav, rekonštrukcia, modernizácia budov, oprava toaliet z RF ZŠ</t>
  </si>
  <si>
    <t>FOND ROZVOJA BÝVANIA</t>
  </si>
  <si>
    <t>Oprava ciest a chodnikov, parkoviská, spevnené plochy</t>
  </si>
  <si>
    <t>06.6.0</t>
  </si>
  <si>
    <t>637 + 717001</t>
  </si>
  <si>
    <t>Nájomné byty - výstavba, poistenie stavby, staveb.dozor, Mandát.zmluva-GIB, participácia M.č.</t>
  </si>
  <si>
    <t>08.1.0.</t>
  </si>
  <si>
    <t>9.2.</t>
  </si>
  <si>
    <t>Nenávratné dotácie športovým klubom podľa VZN</t>
  </si>
  <si>
    <t>9.3.</t>
  </si>
  <si>
    <t>Vybudovanie športovej haly Bilikova-Lysáková - projekt</t>
  </si>
  <si>
    <t>8.3.</t>
  </si>
  <si>
    <t>Príspevok DKD - na prevádzku</t>
  </si>
  <si>
    <t xml:space="preserve">                       - kultúru</t>
  </si>
  <si>
    <t>641</t>
  </si>
  <si>
    <t xml:space="preserve">                       - na opravu strechy, budovy DKD</t>
  </si>
  <si>
    <t>ZŠ Beňovského - havarijný stav,elektroinštal., kúrenie, radiátory, sekundár.rozvody tepla</t>
  </si>
  <si>
    <t>09.1.1.1</t>
  </si>
  <si>
    <t>63x, 700</t>
  </si>
  <si>
    <t xml:space="preserve">MŠ - opravy a údržba budov, fasády, plastové okná, havárijné stavy - MŠ Pekníkova, MŠ Galbavého </t>
  </si>
  <si>
    <t>ZŠ  - opravy a údržba budov, fasády, plastové okná, havárijný stav - ZŠ Nejedlého, ZŠ Pri Kríži</t>
  </si>
  <si>
    <t>04.5.1.</t>
  </si>
  <si>
    <t>6.2.</t>
  </si>
  <si>
    <t>Zimná údržba</t>
  </si>
  <si>
    <r>
      <t xml:space="preserve">Tovary a služby                  </t>
    </r>
    <r>
      <rPr>
        <b/>
        <sz val="10"/>
        <rFont val="Arial CE"/>
        <family val="0"/>
      </rPr>
      <t xml:space="preserve">z toho :  </t>
    </r>
  </si>
  <si>
    <r>
      <t xml:space="preserve"> Cestovné      </t>
    </r>
    <r>
      <rPr>
        <sz val="10"/>
        <rFont val="Arial CE"/>
        <family val="0"/>
      </rPr>
      <t xml:space="preserve"> v tom : náhrada cestovných  výdavkov - ubytov.,stravné</t>
    </r>
  </si>
  <si>
    <r>
      <t xml:space="preserve">z toho: elektrina </t>
    </r>
    <r>
      <rPr>
        <sz val="8"/>
        <rFont val="Arial CE"/>
        <family val="2"/>
      </rPr>
      <t>Ž2,4 Pri kríži,Pod záhr.,Cab.,K.Adl,Fedák,Baz.,Peknik,Galayova,Trhova, Repaš. a KD Baz. a Ž.4</t>
    </r>
  </si>
  <si>
    <r>
      <t xml:space="preserve">           všeobecný materiál  </t>
    </r>
    <r>
      <rPr>
        <sz val="10"/>
        <rFont val="Arial CE"/>
        <family val="0"/>
      </rPr>
      <t>(kanc.potreby, náhr.diely, lieky, kvety, Dúbravské hody, Vianoce)</t>
    </r>
  </si>
  <si>
    <r>
      <t>Nájomné za prenájom</t>
    </r>
    <r>
      <rPr>
        <sz val="10"/>
        <rFont val="Arial CE"/>
        <family val="0"/>
      </rPr>
      <t xml:space="preserve">  </t>
    </r>
  </si>
  <si>
    <r>
      <t>Bežné transfery</t>
    </r>
    <r>
      <rPr>
        <sz val="10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</si>
</sst>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_-* #,##0\ _S_k_-;\-* #,##0\ _S_k_-;_-* &quot;-&quot;??\ _S_k_-;_-@_-"/>
    <numFmt numFmtId="166" formatCode="#,##0.0"/>
    <numFmt numFmtId="167" formatCode="[$-41B]d\.\ mmmm\ yyyy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i/>
      <sz val="12"/>
      <name val="Arial CE"/>
      <family val="0"/>
    </font>
    <font>
      <b/>
      <i/>
      <u val="single"/>
      <sz val="10"/>
      <name val="Arial CE"/>
      <family val="0"/>
    </font>
    <font>
      <i/>
      <sz val="12"/>
      <name val="Arial CE"/>
      <family val="0"/>
    </font>
    <font>
      <u val="single"/>
      <sz val="10"/>
      <name val="Arial CE"/>
      <family val="2"/>
    </font>
    <font>
      <b/>
      <i/>
      <sz val="9"/>
      <name val="Arial CE"/>
      <family val="0"/>
    </font>
    <font>
      <i/>
      <sz val="9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0"/>
    </font>
    <font>
      <b/>
      <sz val="12"/>
      <name val="MS Sans Serif"/>
      <family val="0"/>
    </font>
    <font>
      <b/>
      <i/>
      <sz val="11"/>
      <name val="Arial"/>
      <family val="2"/>
    </font>
    <font>
      <b/>
      <sz val="8"/>
      <name val="Arial CE"/>
      <family val="2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8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uble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dotted"/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8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 horizontal="right"/>
    </xf>
    <xf numFmtId="0" fontId="6" fillId="2" borderId="6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3" fontId="6" fillId="2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6" fillId="2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2" fillId="2" borderId="6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164" fontId="15" fillId="2" borderId="11" xfId="0" applyNumberFormat="1" applyFont="1" applyFill="1" applyBorder="1" applyAlignment="1">
      <alignment/>
    </xf>
    <xf numFmtId="164" fontId="15" fillId="0" borderId="11" xfId="0" applyNumberFormat="1" applyFont="1" applyFill="1" applyBorder="1" applyAlignment="1">
      <alignment/>
    </xf>
    <xf numFmtId="164" fontId="15" fillId="2" borderId="10" xfId="0" applyNumberFormat="1" applyFont="1" applyFill="1" applyBorder="1" applyAlignment="1">
      <alignment/>
    </xf>
    <xf numFmtId="3" fontId="14" fillId="0" borderId="4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2" borderId="14" xfId="0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5" xfId="0" applyFont="1" applyBorder="1" applyAlignment="1">
      <alignment/>
    </xf>
    <xf numFmtId="3" fontId="7" fillId="0" borderId="12" xfId="15" applyNumberFormat="1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3" xfId="15" applyNumberFormat="1" applyFont="1" applyBorder="1" applyAlignment="1">
      <alignment horizontal="right"/>
    </xf>
    <xf numFmtId="0" fontId="6" fillId="2" borderId="17" xfId="0" applyFont="1" applyFill="1" applyBorder="1" applyAlignment="1">
      <alignment/>
    </xf>
    <xf numFmtId="3" fontId="6" fillId="2" borderId="14" xfId="15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8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2" borderId="14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7" fillId="0" borderId="18" xfId="15" applyNumberFormat="1" applyFont="1" applyBorder="1" applyAlignment="1">
      <alignment/>
    </xf>
    <xf numFmtId="3" fontId="7" fillId="0" borderId="20" xfId="15" applyNumberFormat="1" applyFont="1" applyBorder="1" applyAlignment="1">
      <alignment horizontal="right"/>
    </xf>
    <xf numFmtId="3" fontId="6" fillId="2" borderId="18" xfId="15" applyNumberFormat="1" applyFont="1" applyFill="1" applyBorder="1" applyAlignment="1">
      <alignment/>
    </xf>
    <xf numFmtId="3" fontId="7" fillId="0" borderId="19" xfId="15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6" fillId="2" borderId="18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49" fontId="6" fillId="2" borderId="24" xfId="26" applyNumberFormat="1" applyFont="1" applyFill="1" applyBorder="1" applyAlignment="1">
      <alignment horizontal="center"/>
      <protection/>
    </xf>
    <xf numFmtId="49" fontId="0" fillId="0" borderId="0" xfId="0" applyNumberFormat="1" applyFont="1" applyAlignment="1">
      <alignment horizontal="right"/>
    </xf>
    <xf numFmtId="0" fontId="6" fillId="2" borderId="24" xfId="26" applyNumberFormat="1" applyFont="1" applyFill="1" applyBorder="1" applyAlignment="1">
      <alignment horizontal="center"/>
      <protection/>
    </xf>
    <xf numFmtId="49" fontId="6" fillId="2" borderId="24" xfId="26" applyNumberFormat="1" applyFont="1" applyFill="1" applyBorder="1" applyAlignment="1">
      <alignment horizontal="right"/>
      <protection/>
    </xf>
    <xf numFmtId="49" fontId="12" fillId="2" borderId="24" xfId="26" applyNumberFormat="1" applyFont="1" applyFill="1" applyBorder="1" applyAlignment="1">
      <alignment horizontal="center"/>
      <protection/>
    </xf>
    <xf numFmtId="49" fontId="6" fillId="2" borderId="24" xfId="26" applyNumberFormat="1" applyFont="1" applyFill="1" applyBorder="1" applyAlignment="1">
      <alignment horizontal="left"/>
      <protection/>
    </xf>
    <xf numFmtId="3" fontId="6" fillId="2" borderId="24" xfId="26" applyNumberFormat="1" applyFont="1" applyFill="1" applyBorder="1" applyAlignment="1">
      <alignment horizontal="right"/>
      <protection/>
    </xf>
    <xf numFmtId="166" fontId="15" fillId="2" borderId="24" xfId="26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center"/>
    </xf>
    <xf numFmtId="49" fontId="6" fillId="0" borderId="11" xfId="26" applyNumberFormat="1" applyFont="1" applyFill="1" applyBorder="1" applyAlignment="1">
      <alignment horizontal="center"/>
      <protection/>
    </xf>
    <xf numFmtId="0" fontId="6" fillId="0" borderId="11" xfId="26" applyNumberFormat="1" applyFont="1" applyFill="1" applyBorder="1" applyAlignment="1">
      <alignment horizontal="center"/>
      <protection/>
    </xf>
    <xf numFmtId="49" fontId="6" fillId="0" borderId="11" xfId="26" applyNumberFormat="1" applyFont="1" applyFill="1" applyBorder="1" applyAlignment="1">
      <alignment horizontal="right"/>
      <protection/>
    </xf>
    <xf numFmtId="49" fontId="12" fillId="0" borderId="11" xfId="26" applyNumberFormat="1" applyFont="1" applyFill="1" applyBorder="1" applyAlignment="1">
      <alignment horizontal="center"/>
      <protection/>
    </xf>
    <xf numFmtId="49" fontId="6" fillId="0" borderId="11" xfId="26" applyNumberFormat="1" applyFont="1" applyFill="1" applyBorder="1" applyAlignment="1">
      <alignment horizontal="left"/>
      <protection/>
    </xf>
    <xf numFmtId="3" fontId="6" fillId="0" borderId="11" xfId="26" applyNumberFormat="1" applyFont="1" applyFill="1" applyBorder="1" applyAlignment="1">
      <alignment horizontal="right"/>
      <protection/>
    </xf>
    <xf numFmtId="166" fontId="14" fillId="0" borderId="11" xfId="26" applyNumberFormat="1" applyFont="1" applyFill="1" applyBorder="1" applyAlignment="1">
      <alignment horizontal="right"/>
      <protection/>
    </xf>
    <xf numFmtId="0" fontId="1" fillId="0" borderId="1" xfId="26" applyFont="1" applyFill="1" applyBorder="1" applyAlignment="1">
      <alignment horizontal="center"/>
      <protection/>
    </xf>
    <xf numFmtId="0" fontId="1" fillId="0" borderId="1" xfId="26" applyNumberFormat="1" applyFont="1" applyFill="1" applyBorder="1" applyAlignment="1">
      <alignment horizontal="center"/>
      <protection/>
    </xf>
    <xf numFmtId="49" fontId="1" fillId="0" borderId="1" xfId="26" applyNumberFormat="1" applyFont="1" applyFill="1" applyBorder="1" applyAlignment="1">
      <alignment horizontal="right"/>
      <protection/>
    </xf>
    <xf numFmtId="0" fontId="3" fillId="0" borderId="1" xfId="26" applyFont="1" applyFill="1" applyBorder="1" applyAlignment="1">
      <alignment horizontal="center"/>
      <protection/>
    </xf>
    <xf numFmtId="0" fontId="1" fillId="0" borderId="1" xfId="26" applyFont="1" applyFill="1" applyBorder="1">
      <alignment/>
      <protection/>
    </xf>
    <xf numFmtId="3" fontId="1" fillId="0" borderId="1" xfId="26" applyNumberFormat="1" applyFont="1" applyFill="1" applyBorder="1" applyAlignment="1">
      <alignment horizontal="right"/>
      <protection/>
    </xf>
    <xf numFmtId="166" fontId="15" fillId="0" borderId="1" xfId="26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" xfId="26" applyFont="1" applyBorder="1" applyAlignment="1">
      <alignment horizontal="center"/>
      <protection/>
    </xf>
    <xf numFmtId="0" fontId="0" fillId="0" borderId="1" xfId="26" applyNumberFormat="1" applyFont="1" applyBorder="1" applyAlignment="1">
      <alignment horizontal="center"/>
      <protection/>
    </xf>
    <xf numFmtId="49" fontId="0" fillId="0" borderId="1" xfId="26" applyNumberFormat="1" applyFont="1" applyBorder="1" applyAlignment="1">
      <alignment horizontal="right"/>
      <protection/>
    </xf>
    <xf numFmtId="0" fontId="3" fillId="0" borderId="1" xfId="26" applyFont="1" applyBorder="1" applyAlignment="1">
      <alignment horizontal="center"/>
      <protection/>
    </xf>
    <xf numFmtId="0" fontId="0" fillId="0" borderId="1" xfId="26" applyFont="1" applyBorder="1">
      <alignment/>
      <protection/>
    </xf>
    <xf numFmtId="3" fontId="0" fillId="0" borderId="1" xfId="26" applyNumberFormat="1" applyFont="1" applyFill="1" applyBorder="1" applyAlignment="1">
      <alignment horizontal="right"/>
      <protection/>
    </xf>
    <xf numFmtId="0" fontId="3" fillId="0" borderId="1" xfId="26" applyFont="1" applyBorder="1" applyAlignment="1">
      <alignment horizontal="center"/>
      <protection/>
    </xf>
    <xf numFmtId="0" fontId="0" fillId="0" borderId="1" xfId="26" applyFont="1" applyFill="1" applyBorder="1">
      <alignment/>
      <protection/>
    </xf>
    <xf numFmtId="0" fontId="1" fillId="0" borderId="1" xfId="26" applyNumberFormat="1" applyFont="1" applyBorder="1" applyAlignment="1">
      <alignment horizontal="center"/>
      <protection/>
    </xf>
    <xf numFmtId="0" fontId="6" fillId="0" borderId="1" xfId="26" applyFont="1" applyFill="1" applyBorder="1">
      <alignment/>
      <protection/>
    </xf>
    <xf numFmtId="0" fontId="1" fillId="0" borderId="0" xfId="0" applyFont="1" applyFill="1" applyAlignment="1">
      <alignment/>
    </xf>
    <xf numFmtId="49" fontId="0" fillId="0" borderId="1" xfId="26" applyNumberFormat="1" applyFont="1" applyFill="1" applyBorder="1" applyAlignment="1">
      <alignment horizontal="center"/>
      <protection/>
    </xf>
    <xf numFmtId="49" fontId="0" fillId="0" borderId="1" xfId="26" applyNumberFormat="1" applyFont="1" applyFill="1" applyBorder="1" applyAlignment="1">
      <alignment horizontal="right"/>
      <protection/>
    </xf>
    <xf numFmtId="49" fontId="2" fillId="0" borderId="1" xfId="26" applyNumberFormat="1" applyFont="1" applyFill="1" applyBorder="1" applyAlignment="1">
      <alignment horizontal="center"/>
      <protection/>
    </xf>
    <xf numFmtId="49" fontId="17" fillId="0" borderId="1" xfId="26" applyNumberFormat="1" applyFont="1" applyFill="1" applyBorder="1" applyAlignment="1">
      <alignment horizontal="center"/>
      <protection/>
    </xf>
    <xf numFmtId="49" fontId="17" fillId="0" borderId="1" xfId="26" applyNumberFormat="1" applyFont="1" applyFill="1" applyBorder="1" applyAlignment="1">
      <alignment horizontal="right"/>
      <protection/>
    </xf>
    <xf numFmtId="0" fontId="17" fillId="0" borderId="1" xfId="26" applyFont="1" applyFill="1" applyBorder="1">
      <alignment/>
      <protection/>
    </xf>
    <xf numFmtId="3" fontId="17" fillId="0" borderId="1" xfId="26" applyNumberFormat="1" applyFont="1" applyFill="1" applyBorder="1" applyAlignment="1">
      <alignment horizontal="right"/>
      <protection/>
    </xf>
    <xf numFmtId="49" fontId="1" fillId="0" borderId="1" xfId="26" applyNumberFormat="1" applyFont="1" applyFill="1" applyBorder="1" applyAlignment="1">
      <alignment horizontal="center"/>
      <protection/>
    </xf>
    <xf numFmtId="49" fontId="3" fillId="0" borderId="1" xfId="26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49" fontId="1" fillId="0" borderId="1" xfId="26" applyNumberFormat="1" applyFont="1" applyBorder="1" applyAlignment="1">
      <alignment horizontal="center"/>
      <protection/>
    </xf>
    <xf numFmtId="49" fontId="1" fillId="0" borderId="1" xfId="26" applyNumberFormat="1" applyFont="1" applyBorder="1" applyAlignment="1">
      <alignment horizontal="right"/>
      <protection/>
    </xf>
    <xf numFmtId="49" fontId="3" fillId="0" borderId="1" xfId="26" applyNumberFormat="1" applyFont="1" applyBorder="1" applyAlignment="1">
      <alignment horizontal="center"/>
      <protection/>
    </xf>
    <xf numFmtId="0" fontId="1" fillId="0" borderId="1" xfId="26" applyFont="1" applyBorder="1">
      <alignment/>
      <protection/>
    </xf>
    <xf numFmtId="3" fontId="1" fillId="0" borderId="1" xfId="26" applyNumberFormat="1" applyFont="1" applyBorder="1">
      <alignment/>
      <protection/>
    </xf>
    <xf numFmtId="49" fontId="6" fillId="2" borderId="1" xfId="26" applyNumberFormat="1" applyFont="1" applyFill="1" applyBorder="1" applyAlignment="1">
      <alignment horizontal="center"/>
      <protection/>
    </xf>
    <xf numFmtId="49" fontId="6" fillId="2" borderId="1" xfId="26" applyNumberFormat="1" applyFont="1" applyFill="1" applyBorder="1" applyAlignment="1">
      <alignment horizontal="right"/>
      <protection/>
    </xf>
    <xf numFmtId="49" fontId="12" fillId="2" borderId="1" xfId="26" applyNumberFormat="1" applyFont="1" applyFill="1" applyBorder="1" applyAlignment="1">
      <alignment horizontal="center"/>
      <protection/>
    </xf>
    <xf numFmtId="49" fontId="6" fillId="2" borderId="1" xfId="26" applyNumberFormat="1" applyFont="1" applyFill="1" applyBorder="1" applyAlignment="1">
      <alignment horizontal="left"/>
      <protection/>
    </xf>
    <xf numFmtId="3" fontId="6" fillId="2" borderId="1" xfId="26" applyNumberFormat="1" applyFont="1" applyFill="1" applyBorder="1">
      <alignment/>
      <protection/>
    </xf>
    <xf numFmtId="166" fontId="15" fillId="2" borderId="1" xfId="26" applyNumberFormat="1" applyFont="1" applyFill="1" applyBorder="1" applyAlignment="1">
      <alignment horizontal="right"/>
      <protection/>
    </xf>
    <xf numFmtId="49" fontId="6" fillId="0" borderId="1" xfId="26" applyNumberFormat="1" applyFont="1" applyFill="1" applyBorder="1" applyAlignment="1">
      <alignment horizontal="center"/>
      <protection/>
    </xf>
    <xf numFmtId="49" fontId="6" fillId="0" borderId="1" xfId="26" applyNumberFormat="1" applyFont="1" applyFill="1" applyBorder="1" applyAlignment="1">
      <alignment horizontal="right"/>
      <protection/>
    </xf>
    <xf numFmtId="49" fontId="12" fillId="0" borderId="1" xfId="26" applyNumberFormat="1" applyFont="1" applyFill="1" applyBorder="1" applyAlignment="1">
      <alignment horizontal="center"/>
      <protection/>
    </xf>
    <xf numFmtId="49" fontId="6" fillId="0" borderId="1" xfId="26" applyNumberFormat="1" applyFont="1" applyFill="1" applyBorder="1" applyAlignment="1">
      <alignment horizontal="left"/>
      <protection/>
    </xf>
    <xf numFmtId="3" fontId="6" fillId="0" borderId="1" xfId="26" applyNumberFormat="1" applyFont="1" applyFill="1" applyBorder="1">
      <alignment/>
      <protection/>
    </xf>
    <xf numFmtId="49" fontId="0" fillId="0" borderId="1" xfId="26" applyNumberFormat="1" applyFont="1" applyFill="1" applyBorder="1" applyAlignment="1">
      <alignment horizontal="left"/>
      <protection/>
    </xf>
    <xf numFmtId="3" fontId="1" fillId="0" borderId="1" xfId="26" applyNumberFormat="1" applyFont="1" applyFill="1" applyBorder="1">
      <alignment/>
      <protection/>
    </xf>
    <xf numFmtId="49" fontId="1" fillId="0" borderId="1" xfId="26" applyNumberFormat="1" applyFont="1" applyFill="1" applyBorder="1" applyAlignment="1">
      <alignment horizontal="left"/>
      <protection/>
    </xf>
    <xf numFmtId="3" fontId="0" fillId="0" borderId="1" xfId="26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1" xfId="26" applyFont="1" applyFill="1" applyBorder="1" applyAlignment="1">
      <alignment horizontal="center"/>
      <protection/>
    </xf>
    <xf numFmtId="49" fontId="5" fillId="0" borderId="1" xfId="26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right"/>
    </xf>
    <xf numFmtId="49" fontId="0" fillId="0" borderId="25" xfId="20" applyNumberFormat="1" applyBorder="1" applyAlignment="1">
      <alignment horizontal="center"/>
      <protection/>
    </xf>
    <xf numFmtId="49" fontId="0" fillId="0" borderId="26" xfId="20" applyNumberFormat="1" applyBorder="1" applyAlignment="1">
      <alignment horizontal="left"/>
      <protection/>
    </xf>
    <xf numFmtId="49" fontId="0" fillId="0" borderId="4" xfId="20" applyNumberFormat="1" applyBorder="1" applyAlignment="1">
      <alignment horizontal="center"/>
      <protection/>
    </xf>
    <xf numFmtId="49" fontId="0" fillId="0" borderId="4" xfId="20" applyNumberFormat="1" applyBorder="1" applyAlignment="1">
      <alignment horizontal="right"/>
      <protection/>
    </xf>
    <xf numFmtId="49" fontId="2" fillId="0" borderId="4" xfId="20" applyNumberFormat="1" applyFont="1" applyBorder="1" applyAlignment="1">
      <alignment horizontal="center"/>
      <protection/>
    </xf>
    <xf numFmtId="49" fontId="1" fillId="0" borderId="4" xfId="20" applyNumberFormat="1" applyFont="1" applyBorder="1" applyAlignment="1">
      <alignment horizontal="center"/>
      <protection/>
    </xf>
    <xf numFmtId="49" fontId="0" fillId="0" borderId="27" xfId="20" applyNumberFormat="1" applyBorder="1" applyAlignment="1">
      <alignment horizontal="center"/>
      <protection/>
    </xf>
    <xf numFmtId="49" fontId="0" fillId="0" borderId="28" xfId="20" applyNumberFormat="1" applyBorder="1" applyAlignment="1">
      <alignment horizontal="left"/>
      <protection/>
    </xf>
    <xf numFmtId="49" fontId="0" fillId="0" borderId="2" xfId="20" applyNumberFormat="1" applyBorder="1" applyAlignment="1">
      <alignment horizontal="center"/>
      <protection/>
    </xf>
    <xf numFmtId="49" fontId="0" fillId="0" borderId="2" xfId="20" applyNumberFormat="1" applyBorder="1" applyAlignment="1">
      <alignment horizontal="right"/>
      <protection/>
    </xf>
    <xf numFmtId="49" fontId="2" fillId="0" borderId="2" xfId="20" applyNumberFormat="1" applyFont="1" applyBorder="1" applyAlignment="1">
      <alignment horizontal="center"/>
      <protection/>
    </xf>
    <xf numFmtId="49" fontId="1" fillId="0" borderId="2" xfId="20" applyNumberFormat="1" applyFont="1" applyBorder="1" applyAlignment="1">
      <alignment horizontal="center"/>
      <protection/>
    </xf>
    <xf numFmtId="49" fontId="0" fillId="0" borderId="1" xfId="20" applyNumberFormat="1" applyFont="1" applyBorder="1">
      <alignment/>
      <protection/>
    </xf>
    <xf numFmtId="49" fontId="0" fillId="0" borderId="1" xfId="20" applyNumberFormat="1" applyFont="1" applyBorder="1" applyAlignment="1">
      <alignment horizontal="left"/>
      <protection/>
    </xf>
    <xf numFmtId="0" fontId="0" fillId="0" borderId="1" xfId="20" applyFont="1" applyBorder="1">
      <alignment/>
      <protection/>
    </xf>
    <xf numFmtId="49" fontId="0" fillId="0" borderId="1" xfId="20" applyNumberFormat="1" applyFont="1" applyBorder="1" applyAlignment="1">
      <alignment horizontal="right"/>
      <protection/>
    </xf>
    <xf numFmtId="0" fontId="2" fillId="0" borderId="1" xfId="20" applyFont="1" applyBorder="1" applyAlignment="1">
      <alignment horizontal="center"/>
      <protection/>
    </xf>
    <xf numFmtId="3" fontId="0" fillId="0" borderId="1" xfId="20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49" fontId="6" fillId="2" borderId="1" xfId="20" applyNumberFormat="1" applyFont="1" applyFill="1" applyBorder="1">
      <alignment/>
      <protection/>
    </xf>
    <xf numFmtId="49" fontId="6" fillId="2" borderId="1" xfId="20" applyNumberFormat="1" applyFont="1" applyFill="1" applyBorder="1" applyAlignment="1">
      <alignment horizontal="left"/>
      <protection/>
    </xf>
    <xf numFmtId="0" fontId="7" fillId="2" borderId="1" xfId="20" applyFont="1" applyFill="1" applyBorder="1">
      <alignment/>
      <protection/>
    </xf>
    <xf numFmtId="49" fontId="7" fillId="2" borderId="1" xfId="20" applyNumberFormat="1" applyFont="1" applyFill="1" applyBorder="1" applyAlignment="1">
      <alignment horizontal="right"/>
      <protection/>
    </xf>
    <xf numFmtId="0" fontId="13" fillId="2" borderId="1" xfId="20" applyFont="1" applyFill="1" applyBorder="1" applyAlignment="1">
      <alignment horizontal="center"/>
      <protection/>
    </xf>
    <xf numFmtId="0" fontId="6" fillId="2" borderId="1" xfId="20" applyFont="1" applyFill="1" applyBorder="1">
      <alignment/>
      <protection/>
    </xf>
    <xf numFmtId="3" fontId="6" fillId="2" borderId="1" xfId="20" applyNumberFormat="1" applyFont="1" applyFill="1" applyBorder="1" applyAlignment="1">
      <alignment horizontal="right"/>
      <protection/>
    </xf>
    <xf numFmtId="164" fontId="15" fillId="2" borderId="1" xfId="20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49" fontId="1" fillId="0" borderId="1" xfId="20" applyNumberFormat="1" applyFont="1" applyFill="1" applyBorder="1">
      <alignment/>
      <protection/>
    </xf>
    <xf numFmtId="49" fontId="1" fillId="0" borderId="1" xfId="20" applyNumberFormat="1" applyFont="1" applyFill="1" applyBorder="1" applyAlignment="1">
      <alignment horizontal="left"/>
      <protection/>
    </xf>
    <xf numFmtId="0" fontId="0" fillId="0" borderId="1" xfId="20" applyFont="1" applyFill="1" applyBorder="1">
      <alignment/>
      <protection/>
    </xf>
    <xf numFmtId="49" fontId="0" fillId="0" borderId="1" xfId="20" applyNumberFormat="1" applyFont="1" applyFill="1" applyBorder="1" applyAlignment="1">
      <alignment horizontal="right"/>
      <protection/>
    </xf>
    <xf numFmtId="0" fontId="2" fillId="0" borderId="1" xfId="20" applyFont="1" applyFill="1" applyBorder="1" applyAlignment="1">
      <alignment horizontal="center"/>
      <protection/>
    </xf>
    <xf numFmtId="0" fontId="1" fillId="0" borderId="1" xfId="20" applyFont="1" applyFill="1" applyBorder="1">
      <alignment/>
      <protection/>
    </xf>
    <xf numFmtId="3" fontId="1" fillId="0" borderId="1" xfId="20" applyNumberFormat="1" applyFont="1" applyFill="1" applyBorder="1" applyAlignment="1">
      <alignment horizontal="right"/>
      <protection/>
    </xf>
    <xf numFmtId="164" fontId="15" fillId="0" borderId="1" xfId="20" applyNumberFormat="1" applyFont="1" applyFill="1" applyBorder="1" applyAlignment="1">
      <alignment horizontal="right"/>
      <protection/>
    </xf>
    <xf numFmtId="0" fontId="6" fillId="0" borderId="1" xfId="20" applyFont="1" applyFill="1" applyBorder="1">
      <alignment/>
      <protection/>
    </xf>
    <xf numFmtId="49" fontId="1" fillId="0" borderId="1" xfId="20" applyNumberFormat="1" applyFont="1" applyFill="1" applyBorder="1" applyAlignment="1">
      <alignment horizontal="right"/>
      <protection/>
    </xf>
    <xf numFmtId="0" fontId="3" fillId="0" borderId="1" xfId="20" applyFont="1" applyFill="1" applyBorder="1" applyAlignment="1">
      <alignment horizontal="center"/>
      <protection/>
    </xf>
    <xf numFmtId="0" fontId="1" fillId="0" borderId="0" xfId="0" applyFont="1" applyBorder="1" applyAlignment="1">
      <alignment/>
    </xf>
    <xf numFmtId="49" fontId="1" fillId="0" borderId="1" xfId="20" applyNumberFormat="1" applyFont="1" applyBorder="1">
      <alignment/>
      <protection/>
    </xf>
    <xf numFmtId="49" fontId="1" fillId="0" borderId="1" xfId="20" applyNumberFormat="1" applyFont="1" applyBorder="1" applyAlignment="1">
      <alignment horizontal="left"/>
      <protection/>
    </xf>
    <xf numFmtId="0" fontId="1" fillId="0" borderId="1" xfId="20" applyFont="1" applyBorder="1">
      <alignment/>
      <protection/>
    </xf>
    <xf numFmtId="49" fontId="1" fillId="0" borderId="1" xfId="20" applyNumberFormat="1" applyFont="1" applyBorder="1" applyAlignment="1">
      <alignment horizontal="right"/>
      <protection/>
    </xf>
    <xf numFmtId="0" fontId="3" fillId="0" borderId="1" xfId="20" applyFont="1" applyBorder="1" applyAlignment="1">
      <alignment horizontal="center"/>
      <protection/>
    </xf>
    <xf numFmtId="49" fontId="3" fillId="0" borderId="1" xfId="20" applyNumberFormat="1" applyFont="1" applyBorder="1" applyAlignment="1">
      <alignment horizontal="center"/>
      <protection/>
    </xf>
    <xf numFmtId="49" fontId="2" fillId="0" borderId="1" xfId="20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16" fontId="3" fillId="0" borderId="1" xfId="20" applyNumberFormat="1" applyFont="1" applyBorder="1" applyAlignment="1">
      <alignment horizontal="center"/>
      <protection/>
    </xf>
    <xf numFmtId="49" fontId="15" fillId="0" borderId="1" xfId="20" applyNumberFormat="1" applyFont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29" xfId="20" applyFont="1" applyBorder="1">
      <alignment/>
      <protection/>
    </xf>
    <xf numFmtId="164" fontId="15" fillId="0" borderId="11" xfId="20" applyNumberFormat="1" applyFont="1" applyFill="1" applyBorder="1" applyAlignment="1">
      <alignment horizontal="right"/>
      <protection/>
    </xf>
    <xf numFmtId="49" fontId="1" fillId="0" borderId="1" xfId="22" applyNumberFormat="1" applyFont="1" applyFill="1" applyBorder="1">
      <alignment/>
      <protection/>
    </xf>
    <xf numFmtId="49" fontId="1" fillId="0" borderId="1" xfId="22" applyNumberFormat="1" applyFont="1" applyFill="1" applyBorder="1" applyAlignment="1">
      <alignment horizontal="left"/>
      <protection/>
    </xf>
    <xf numFmtId="0" fontId="1" fillId="0" borderId="1" xfId="22" applyFont="1" applyFill="1" applyBorder="1">
      <alignment/>
      <protection/>
    </xf>
    <xf numFmtId="49" fontId="1" fillId="0" borderId="1" xfId="22" applyNumberFormat="1" applyFont="1" applyFill="1" applyBorder="1" applyAlignment="1">
      <alignment horizontal="right"/>
      <protection/>
    </xf>
    <xf numFmtId="0" fontId="3" fillId="0" borderId="1" xfId="22" applyFont="1" applyFill="1" applyBorder="1" applyAlignment="1">
      <alignment horizontal="center"/>
      <protection/>
    </xf>
    <xf numFmtId="0" fontId="1" fillId="0" borderId="29" xfId="22" applyFont="1" applyFill="1" applyBorder="1">
      <alignment/>
      <protection/>
    </xf>
    <xf numFmtId="3" fontId="1" fillId="0" borderId="1" xfId="22" applyNumberFormat="1" applyFont="1" applyFill="1" applyBorder="1" applyAlignment="1">
      <alignment horizontal="right"/>
      <protection/>
    </xf>
    <xf numFmtId="164" fontId="15" fillId="0" borderId="11" xfId="22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/>
    </xf>
    <xf numFmtId="49" fontId="0" fillId="0" borderId="1" xfId="20" applyNumberFormat="1" applyFont="1" applyFill="1" applyBorder="1">
      <alignment/>
      <protection/>
    </xf>
    <xf numFmtId="49" fontId="0" fillId="0" borderId="1" xfId="20" applyNumberFormat="1" applyFont="1" applyFill="1" applyBorder="1" applyAlignment="1">
      <alignment horizontal="left"/>
      <protection/>
    </xf>
    <xf numFmtId="0" fontId="0" fillId="0" borderId="1" xfId="20" applyFont="1" applyFill="1" applyBorder="1">
      <alignment/>
      <protection/>
    </xf>
    <xf numFmtId="49" fontId="0" fillId="0" borderId="1" xfId="20" applyNumberFormat="1" applyFill="1" applyBorder="1" applyAlignment="1">
      <alignment horizontal="center"/>
      <protection/>
    </xf>
    <xf numFmtId="49" fontId="0" fillId="0" borderId="1" xfId="20" applyNumberFormat="1" applyFill="1" applyBorder="1" applyAlignment="1">
      <alignment horizontal="left"/>
      <protection/>
    </xf>
    <xf numFmtId="49" fontId="0" fillId="0" borderId="1" xfId="20" applyNumberFormat="1" applyFill="1" applyBorder="1" applyAlignment="1">
      <alignment horizontal="right"/>
      <protection/>
    </xf>
    <xf numFmtId="49" fontId="2" fillId="0" borderId="1" xfId="20" applyNumberFormat="1" applyFont="1" applyFill="1" applyBorder="1" applyAlignment="1">
      <alignment horizontal="center"/>
      <protection/>
    </xf>
    <xf numFmtId="49" fontId="0" fillId="0" borderId="1" xfId="20" applyNumberFormat="1" applyFill="1" applyBorder="1" applyAlignment="1">
      <alignment/>
      <protection/>
    </xf>
    <xf numFmtId="49" fontId="0" fillId="0" borderId="1" xfId="20" applyNumberFormat="1" applyFont="1" applyFill="1" applyBorder="1" applyAlignment="1">
      <alignment/>
      <protection/>
    </xf>
    <xf numFmtId="49" fontId="0" fillId="0" borderId="0" xfId="20" applyNumberFormat="1" applyFont="1" applyFill="1" applyBorder="1" applyAlignment="1">
      <alignment horizontal="center"/>
      <protection/>
    </xf>
    <xf numFmtId="49" fontId="0" fillId="0" borderId="0" xfId="20" applyNumberFormat="1" applyFont="1" applyFill="1" applyBorder="1" applyAlignment="1">
      <alignment horizontal="left"/>
      <protection/>
    </xf>
    <xf numFmtId="49" fontId="0" fillId="0" borderId="0" xfId="20" applyNumberFormat="1" applyFont="1" applyFill="1" applyBorder="1" applyAlignment="1">
      <alignment horizontal="right"/>
      <protection/>
    </xf>
    <xf numFmtId="49" fontId="2" fillId="0" borderId="0" xfId="20" applyNumberFormat="1" applyFont="1" applyFill="1" applyBorder="1" applyAlignment="1">
      <alignment horizontal="center"/>
      <protection/>
    </xf>
    <xf numFmtId="49" fontId="0" fillId="0" borderId="0" xfId="20" applyNumberFormat="1" applyFont="1" applyFill="1" applyBorder="1" applyAlignment="1">
      <alignment/>
      <protection/>
    </xf>
    <xf numFmtId="49" fontId="0" fillId="0" borderId="0" xfId="20" applyNumberFormat="1" applyFont="1" applyFill="1" applyBorder="1" applyAlignment="1">
      <alignment/>
      <protection/>
    </xf>
    <xf numFmtId="3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6" fillId="0" borderId="0" xfId="0" applyFont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4" fillId="0" borderId="37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164" fontId="15" fillId="0" borderId="37" xfId="0" applyNumberFormat="1" applyFont="1" applyBorder="1" applyAlignment="1">
      <alignment/>
    </xf>
    <xf numFmtId="0" fontId="6" fillId="0" borderId="36" xfId="0" applyFont="1" applyBorder="1" applyAlignment="1">
      <alignment/>
    </xf>
    <xf numFmtId="3" fontId="6" fillId="0" borderId="37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164" fontId="0" fillId="0" borderId="37" xfId="0" applyNumberFormat="1" applyFont="1" applyBorder="1" applyAlignment="1">
      <alignment/>
    </xf>
    <xf numFmtId="164" fontId="15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right"/>
    </xf>
    <xf numFmtId="49" fontId="0" fillId="0" borderId="40" xfId="0" applyNumberFormat="1" applyBorder="1" applyAlignment="1">
      <alignment horizontal="center"/>
    </xf>
    <xf numFmtId="49" fontId="0" fillId="0" borderId="41" xfId="0" applyNumberFormat="1" applyBorder="1" applyAlignment="1">
      <alignment horizontal="left"/>
    </xf>
    <xf numFmtId="49" fontId="0" fillId="0" borderId="41" xfId="0" applyNumberFormat="1" applyBorder="1" applyAlignment="1">
      <alignment horizontal="center"/>
    </xf>
    <xf numFmtId="49" fontId="0" fillId="0" borderId="41" xfId="0" applyNumberFormat="1" applyBorder="1" applyAlignment="1">
      <alignment horizontal="right"/>
    </xf>
    <xf numFmtId="49" fontId="0" fillId="0" borderId="31" xfId="0" applyNumberForma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left"/>
    </xf>
    <xf numFmtId="49" fontId="0" fillId="0" borderId="44" xfId="0" applyNumberFormat="1" applyBorder="1" applyAlignment="1">
      <alignment horizontal="center"/>
    </xf>
    <xf numFmtId="49" fontId="0" fillId="0" borderId="44" xfId="0" applyNumberFormat="1" applyBorder="1" applyAlignment="1">
      <alignment horizontal="right"/>
    </xf>
    <xf numFmtId="49" fontId="0" fillId="0" borderId="33" xfId="0" applyNumberForma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left"/>
    </xf>
    <xf numFmtId="49" fontId="6" fillId="2" borderId="11" xfId="0" applyNumberFormat="1" applyFont="1" applyFill="1" applyBorder="1" applyAlignment="1">
      <alignment horizontal="right"/>
    </xf>
    <xf numFmtId="49" fontId="7" fillId="2" borderId="1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49" fontId="6" fillId="2" borderId="45" xfId="0" applyNumberFormat="1" applyFont="1" applyFill="1" applyBorder="1" applyAlignment="1">
      <alignment horizontal="left"/>
    </xf>
    <xf numFmtId="3" fontId="6" fillId="2" borderId="24" xfId="0" applyNumberFormat="1" applyFont="1" applyFill="1" applyBorder="1" applyAlignment="1">
      <alignment horizontal="right"/>
    </xf>
    <xf numFmtId="164" fontId="5" fillId="2" borderId="24" xfId="0" applyNumberFormat="1" applyFont="1" applyFill="1" applyBorder="1" applyAlignment="1">
      <alignment horizontal="right"/>
    </xf>
    <xf numFmtId="49" fontId="7" fillId="0" borderId="46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center"/>
    </xf>
    <xf numFmtId="49" fontId="13" fillId="0" borderId="45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3" fontId="1" fillId="0" borderId="46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0" fontId="1" fillId="0" borderId="46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/>
    </xf>
    <xf numFmtId="0" fontId="2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/>
    </xf>
    <xf numFmtId="0" fontId="21" fillId="0" borderId="29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2" fillId="2" borderId="29" xfId="0" applyFont="1" applyFill="1" applyBorder="1" applyAlignment="1">
      <alignment horizontal="center"/>
    </xf>
    <xf numFmtId="0" fontId="6" fillId="2" borderId="29" xfId="0" applyFont="1" applyFill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/>
    </xf>
    <xf numFmtId="0" fontId="0" fillId="0" borderId="46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49" fontId="3" fillId="2" borderId="29" xfId="0" applyNumberFormat="1" applyFont="1" applyFill="1" applyBorder="1" applyAlignment="1">
      <alignment horizontal="center"/>
    </xf>
    <xf numFmtId="49" fontId="6" fillId="2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2" fillId="0" borderId="29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49" fontId="6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right"/>
    </xf>
    <xf numFmtId="49" fontId="20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49" fontId="20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22" fillId="0" borderId="0" xfId="28">
      <alignment/>
      <protection/>
    </xf>
    <xf numFmtId="0" fontId="25" fillId="0" borderId="0" xfId="28" applyFont="1" applyAlignment="1">
      <alignment horizontal="center"/>
      <protection/>
    </xf>
    <xf numFmtId="0" fontId="22" fillId="0" borderId="0" xfId="28" applyFont="1" applyAlignment="1">
      <alignment horizontal="right"/>
      <protection/>
    </xf>
    <xf numFmtId="0" fontId="26" fillId="0" borderId="0" xfId="28" applyFont="1">
      <alignment/>
      <protection/>
    </xf>
    <xf numFmtId="0" fontId="27" fillId="0" borderId="47" xfId="28" applyFont="1" applyBorder="1" applyAlignment="1">
      <alignment horizontal="center"/>
      <protection/>
    </xf>
    <xf numFmtId="0" fontId="28" fillId="0" borderId="47" xfId="28" applyFont="1" applyBorder="1" applyAlignment="1">
      <alignment horizontal="center"/>
      <protection/>
    </xf>
    <xf numFmtId="0" fontId="27" fillId="0" borderId="48" xfId="28" applyFont="1" applyBorder="1" applyAlignment="1">
      <alignment horizontal="center"/>
      <protection/>
    </xf>
    <xf numFmtId="0" fontId="26" fillId="0" borderId="48" xfId="28" applyFont="1" applyBorder="1" applyAlignment="1">
      <alignment horizontal="center"/>
      <protection/>
    </xf>
    <xf numFmtId="0" fontId="24" fillId="0" borderId="21" xfId="28" applyFont="1" applyBorder="1" applyAlignment="1">
      <alignment horizontal="left"/>
      <protection/>
    </xf>
    <xf numFmtId="0" fontId="24" fillId="0" borderId="19" xfId="28" applyFont="1" applyBorder="1">
      <alignment/>
      <protection/>
    </xf>
    <xf numFmtId="0" fontId="24" fillId="0" borderId="15" xfId="28" applyFont="1" applyBorder="1">
      <alignment/>
      <protection/>
    </xf>
    <xf numFmtId="3" fontId="27" fillId="0" borderId="14" xfId="28" applyNumberFormat="1" applyFont="1" applyBorder="1">
      <alignment/>
      <protection/>
    </xf>
    <xf numFmtId="164" fontId="28" fillId="0" borderId="49" xfId="28" applyNumberFormat="1" applyFont="1" applyBorder="1">
      <alignment/>
      <protection/>
    </xf>
    <xf numFmtId="0" fontId="26" fillId="0" borderId="0" xfId="28" applyFont="1" applyBorder="1">
      <alignment/>
      <protection/>
    </xf>
    <xf numFmtId="0" fontId="15" fillId="0" borderId="50" xfId="25" applyFont="1" applyBorder="1">
      <alignment/>
      <protection/>
    </xf>
    <xf numFmtId="0" fontId="26" fillId="0" borderId="51" xfId="28" applyFont="1" applyBorder="1">
      <alignment/>
      <protection/>
    </xf>
    <xf numFmtId="0" fontId="26" fillId="0" borderId="49" xfId="28" applyFont="1" applyBorder="1">
      <alignment/>
      <protection/>
    </xf>
    <xf numFmtId="3" fontId="26" fillId="0" borderId="47" xfId="28" applyNumberFormat="1" applyFont="1" applyBorder="1">
      <alignment/>
      <protection/>
    </xf>
    <xf numFmtId="164" fontId="26" fillId="0" borderId="49" xfId="28" applyNumberFormat="1" applyFont="1" applyBorder="1">
      <alignment/>
      <protection/>
    </xf>
    <xf numFmtId="0" fontId="15" fillId="0" borderId="52" xfId="25" applyFont="1" applyBorder="1">
      <alignment/>
      <protection/>
    </xf>
    <xf numFmtId="0" fontId="26" fillId="0" borderId="53" xfId="28" applyFont="1" applyBorder="1">
      <alignment/>
      <protection/>
    </xf>
    <xf numFmtId="3" fontId="26" fillId="0" borderId="23" xfId="28" applyNumberFormat="1" applyFont="1" applyBorder="1">
      <alignment/>
      <protection/>
    </xf>
    <xf numFmtId="164" fontId="26" fillId="0" borderId="53" xfId="28" applyNumberFormat="1" applyFont="1" applyBorder="1">
      <alignment/>
      <protection/>
    </xf>
    <xf numFmtId="0" fontId="15" fillId="0" borderId="17" xfId="25" applyFont="1" applyBorder="1">
      <alignment/>
      <protection/>
    </xf>
    <xf numFmtId="0" fontId="26" fillId="0" borderId="18" xfId="28" applyFont="1" applyBorder="1">
      <alignment/>
      <protection/>
    </xf>
    <xf numFmtId="0" fontId="26" fillId="0" borderId="54" xfId="28" applyFont="1" applyBorder="1">
      <alignment/>
      <protection/>
    </xf>
    <xf numFmtId="3" fontId="26" fillId="0" borderId="14" xfId="28" applyNumberFormat="1" applyFont="1" applyBorder="1">
      <alignment/>
      <protection/>
    </xf>
    <xf numFmtId="164" fontId="26" fillId="0" borderId="54" xfId="28" applyNumberFormat="1" applyFont="1" applyBorder="1">
      <alignment/>
      <protection/>
    </xf>
    <xf numFmtId="0" fontId="15" fillId="0" borderId="0" xfId="25" applyFont="1" applyBorder="1">
      <alignment/>
      <protection/>
    </xf>
    <xf numFmtId="0" fontId="26" fillId="0" borderId="47" xfId="28" applyFont="1" applyBorder="1" applyAlignment="1">
      <alignment horizontal="center"/>
      <protection/>
    </xf>
    <xf numFmtId="166" fontId="28" fillId="0" borderId="14" xfId="28" applyNumberFormat="1" applyFont="1" applyBorder="1">
      <alignment/>
      <protection/>
    </xf>
    <xf numFmtId="0" fontId="26" fillId="0" borderId="0" xfId="28" applyFont="1" applyBorder="1" applyAlignment="1">
      <alignment horizontal="left"/>
      <protection/>
    </xf>
    <xf numFmtId="166" fontId="26" fillId="0" borderId="47" xfId="28" applyNumberFormat="1" applyFont="1" applyBorder="1">
      <alignment/>
      <protection/>
    </xf>
    <xf numFmtId="166" fontId="26" fillId="0" borderId="14" xfId="28" applyNumberFormat="1" applyFont="1" applyBorder="1">
      <alignment/>
      <protection/>
    </xf>
    <xf numFmtId="0" fontId="6" fillId="0" borderId="21" xfId="28" applyFont="1" applyBorder="1">
      <alignment/>
      <protection/>
    </xf>
    <xf numFmtId="0" fontId="29" fillId="0" borderId="19" xfId="28" applyFont="1" applyBorder="1">
      <alignment/>
      <protection/>
    </xf>
    <xf numFmtId="164" fontId="28" fillId="0" borderId="14" xfId="28" applyNumberFormat="1" applyFont="1" applyBorder="1">
      <alignment/>
      <protection/>
    </xf>
    <xf numFmtId="0" fontId="14" fillId="0" borderId="0" xfId="28" applyFont="1" applyBorder="1">
      <alignment/>
      <protection/>
    </xf>
    <xf numFmtId="0" fontId="26" fillId="0" borderId="50" xfId="28" applyFont="1" applyBorder="1">
      <alignment/>
      <protection/>
    </xf>
    <xf numFmtId="0" fontId="26" fillId="0" borderId="47" xfId="28" applyFont="1" applyBorder="1">
      <alignment/>
      <protection/>
    </xf>
    <xf numFmtId="164" fontId="26" fillId="0" borderId="47" xfId="28" applyNumberFormat="1" applyFont="1" applyBorder="1">
      <alignment/>
      <protection/>
    </xf>
    <xf numFmtId="0" fontId="26" fillId="0" borderId="52" xfId="28" applyFont="1" applyBorder="1">
      <alignment/>
      <protection/>
    </xf>
    <xf numFmtId="0" fontId="26" fillId="0" borderId="23" xfId="28" applyFont="1" applyBorder="1">
      <alignment/>
      <protection/>
    </xf>
    <xf numFmtId="164" fontId="26" fillId="0" borderId="23" xfId="28" applyNumberFormat="1" applyFont="1" applyBorder="1">
      <alignment/>
      <protection/>
    </xf>
    <xf numFmtId="0" fontId="15" fillId="0" borderId="52" xfId="28" applyFont="1" applyBorder="1">
      <alignment/>
      <protection/>
    </xf>
    <xf numFmtId="0" fontId="15" fillId="0" borderId="17" xfId="28" applyFont="1" applyBorder="1">
      <alignment/>
      <protection/>
    </xf>
    <xf numFmtId="164" fontId="26" fillId="0" borderId="14" xfId="28" applyNumberFormat="1" applyFont="1" applyBorder="1">
      <alignment/>
      <protection/>
    </xf>
    <xf numFmtId="0" fontId="15" fillId="0" borderId="0" xfId="28" applyFont="1" applyBorder="1">
      <alignment/>
      <protection/>
    </xf>
    <xf numFmtId="3" fontId="26" fillId="0" borderId="0" xfId="28" applyNumberFormat="1" applyFont="1" applyBorder="1">
      <alignment/>
      <protection/>
    </xf>
    <xf numFmtId="166" fontId="26" fillId="0" borderId="23" xfId="28" applyNumberFormat="1" applyFont="1" applyBorder="1">
      <alignment/>
      <protection/>
    </xf>
    <xf numFmtId="0" fontId="24" fillId="0" borderId="21" xfId="28" applyFont="1" applyBorder="1">
      <alignment/>
      <protection/>
    </xf>
    <xf numFmtId="0" fontId="24" fillId="0" borderId="0" xfId="28" applyFont="1" applyBorder="1">
      <alignment/>
      <protection/>
    </xf>
    <xf numFmtId="3" fontId="27" fillId="0" borderId="0" xfId="28" applyNumberFormat="1" applyFont="1" applyBorder="1">
      <alignment/>
      <protection/>
    </xf>
    <xf numFmtId="0" fontId="28" fillId="0" borderId="0" xfId="28" applyFont="1" applyBorder="1">
      <alignment/>
      <protection/>
    </xf>
    <xf numFmtId="0" fontId="6" fillId="0" borderId="21" xfId="28" applyFont="1" applyBorder="1">
      <alignment/>
      <protection/>
    </xf>
    <xf numFmtId="166" fontId="28" fillId="0" borderId="55" xfId="28" applyNumberFormat="1" applyFont="1" applyBorder="1">
      <alignment/>
      <protection/>
    </xf>
    <xf numFmtId="166" fontId="26" fillId="0" borderId="23" xfId="28" applyNumberFormat="1" applyFont="1" applyBorder="1">
      <alignment/>
      <protection/>
    </xf>
    <xf numFmtId="166" fontId="26" fillId="0" borderId="14" xfId="28" applyNumberFormat="1" applyFont="1" applyBorder="1">
      <alignment/>
      <protection/>
    </xf>
    <xf numFmtId="0" fontId="6" fillId="0" borderId="21" xfId="23" applyFont="1" applyBorder="1">
      <alignment/>
      <protection/>
    </xf>
    <xf numFmtId="0" fontId="15" fillId="0" borderId="52" xfId="23" applyFont="1" applyBorder="1">
      <alignment/>
      <protection/>
    </xf>
    <xf numFmtId="0" fontId="15" fillId="0" borderId="17" xfId="23" applyFont="1" applyBorder="1">
      <alignment/>
      <protection/>
    </xf>
    <xf numFmtId="0" fontId="15" fillId="0" borderId="0" xfId="23" applyFont="1" applyBorder="1">
      <alignment/>
      <protection/>
    </xf>
    <xf numFmtId="0" fontId="15" fillId="0" borderId="18" xfId="23" applyFont="1" applyBorder="1">
      <alignment/>
      <protection/>
    </xf>
    <xf numFmtId="0" fontId="15" fillId="0" borderId="50" xfId="23" applyFont="1" applyBorder="1">
      <alignment/>
      <protection/>
    </xf>
    <xf numFmtId="0" fontId="15" fillId="0" borderId="51" xfId="23" applyFont="1" applyBorder="1">
      <alignment/>
      <protection/>
    </xf>
    <xf numFmtId="0" fontId="6" fillId="0" borderId="21" xfId="23" applyFont="1" applyBorder="1">
      <alignment/>
      <protection/>
    </xf>
    <xf numFmtId="164" fontId="28" fillId="0" borderId="47" xfId="28" applyNumberFormat="1" applyFont="1" applyBorder="1">
      <alignment/>
      <protection/>
    </xf>
    <xf numFmtId="3" fontId="26" fillId="0" borderId="51" xfId="28" applyNumberFormat="1" applyFont="1" applyBorder="1">
      <alignment/>
      <protection/>
    </xf>
    <xf numFmtId="3" fontId="26" fillId="0" borderId="47" xfId="28" applyNumberFormat="1" applyFont="1" applyBorder="1">
      <alignment/>
      <protection/>
    </xf>
    <xf numFmtId="164" fontId="26" fillId="0" borderId="47" xfId="28" applyNumberFormat="1" applyFont="1" applyBorder="1">
      <alignment/>
      <protection/>
    </xf>
    <xf numFmtId="3" fontId="26" fillId="0" borderId="23" xfId="28" applyNumberFormat="1" applyFont="1" applyBorder="1">
      <alignment/>
      <protection/>
    </xf>
    <xf numFmtId="164" fontId="26" fillId="0" borderId="23" xfId="28" applyNumberFormat="1" applyFont="1" applyBorder="1">
      <alignment/>
      <protection/>
    </xf>
    <xf numFmtId="0" fontId="15" fillId="0" borderId="17" xfId="23" applyFont="1" applyFill="1" applyBorder="1">
      <alignment/>
      <protection/>
    </xf>
    <xf numFmtId="3" fontId="26" fillId="0" borderId="14" xfId="28" applyNumberFormat="1" applyFont="1" applyBorder="1">
      <alignment/>
      <protection/>
    </xf>
    <xf numFmtId="164" fontId="26" fillId="0" borderId="14" xfId="28" applyNumberFormat="1" applyFont="1" applyBorder="1">
      <alignment/>
      <protection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56" xfId="0" applyNumberFormat="1" applyBorder="1" applyAlignment="1">
      <alignment/>
    </xf>
    <xf numFmtId="49" fontId="0" fillId="0" borderId="57" xfId="0" applyNumberFormat="1" applyBorder="1" applyAlignment="1">
      <alignment/>
    </xf>
    <xf numFmtId="49" fontId="0" fillId="0" borderId="42" xfId="0" applyNumberForma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9" fontId="6" fillId="2" borderId="24" xfId="0" applyNumberFormat="1" applyFont="1" applyFill="1" applyBorder="1" applyAlignment="1">
      <alignment horizontal="center"/>
    </xf>
    <xf numFmtId="49" fontId="7" fillId="2" borderId="2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3" fontId="6" fillId="2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/>
    </xf>
    <xf numFmtId="164" fontId="15" fillId="2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9" fontId="7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2" fontId="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3" fontId="1" fillId="0" borderId="56" xfId="0" applyNumberFormat="1" applyFont="1" applyBorder="1" applyAlignment="1">
      <alignment horizontal="center"/>
    </xf>
    <xf numFmtId="3" fontId="15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49" fontId="6" fillId="2" borderId="11" xfId="26" applyNumberFormat="1" applyFont="1" applyFill="1" applyBorder="1">
      <alignment/>
      <protection/>
    </xf>
    <xf numFmtId="49" fontId="6" fillId="2" borderId="11" xfId="26" applyNumberFormat="1" applyFont="1" applyFill="1" applyBorder="1" applyAlignment="1">
      <alignment horizontal="left"/>
      <protection/>
    </xf>
    <xf numFmtId="0" fontId="6" fillId="2" borderId="11" xfId="26" applyFont="1" applyFill="1" applyBorder="1">
      <alignment/>
      <protection/>
    </xf>
    <xf numFmtId="49" fontId="6" fillId="2" borderId="11" xfId="26" applyNumberFormat="1" applyFont="1" applyFill="1" applyBorder="1" applyAlignment="1">
      <alignment horizontal="right"/>
      <protection/>
    </xf>
    <xf numFmtId="0" fontId="3" fillId="2" borderId="11" xfId="26" applyFont="1" applyFill="1" applyBorder="1" applyAlignment="1">
      <alignment horizontal="center"/>
      <protection/>
    </xf>
    <xf numFmtId="0" fontId="6" fillId="2" borderId="45" xfId="26" applyFont="1" applyFill="1" applyBorder="1">
      <alignment/>
      <protection/>
    </xf>
    <xf numFmtId="3" fontId="6" fillId="2" borderId="11" xfId="26" applyNumberFormat="1" applyFont="1" applyFill="1" applyBorder="1" applyAlignment="1">
      <alignment horizontal="right"/>
      <protection/>
    </xf>
    <xf numFmtId="164" fontId="15" fillId="2" borderId="11" xfId="26" applyNumberFormat="1" applyFont="1" applyFill="1" applyBorder="1" applyAlignment="1">
      <alignment horizontal="right"/>
      <protection/>
    </xf>
    <xf numFmtId="3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" xfId="26" applyNumberFormat="1" applyFont="1" applyFill="1" applyBorder="1">
      <alignment/>
      <protection/>
    </xf>
    <xf numFmtId="0" fontId="0" fillId="0" borderId="29" xfId="26" applyFont="1" applyFill="1" applyBorder="1">
      <alignment/>
      <protection/>
    </xf>
    <xf numFmtId="3" fontId="0" fillId="0" borderId="11" xfId="26" applyNumberFormat="1" applyFont="1" applyBorder="1" applyAlignment="1">
      <alignment horizontal="right"/>
      <protection/>
    </xf>
    <xf numFmtId="164" fontId="15" fillId="0" borderId="11" xfId="26" applyNumberFormat="1" applyFont="1" applyBorder="1" applyAlignment="1">
      <alignment horizontal="right"/>
      <protection/>
    </xf>
    <xf numFmtId="49" fontId="0" fillId="0" borderId="1" xfId="26" applyNumberFormat="1" applyFont="1" applyBorder="1">
      <alignment/>
      <protection/>
    </xf>
    <xf numFmtId="49" fontId="0" fillId="0" borderId="1" xfId="26" applyNumberFormat="1" applyFont="1" applyBorder="1" applyAlignment="1">
      <alignment horizontal="left"/>
      <protection/>
    </xf>
    <xf numFmtId="0" fontId="2" fillId="0" borderId="1" xfId="26" applyFont="1" applyBorder="1" applyAlignment="1">
      <alignment horizontal="center"/>
      <protection/>
    </xf>
    <xf numFmtId="0" fontId="0" fillId="0" borderId="29" xfId="26" applyFont="1" applyBorder="1">
      <alignment/>
      <protection/>
    </xf>
    <xf numFmtId="3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" fillId="0" borderId="1" xfId="26" applyFont="1" applyFill="1" applyBorder="1" applyAlignment="1">
      <alignment horizontal="center"/>
      <protection/>
    </xf>
    <xf numFmtId="0" fontId="3" fillId="0" borderId="29" xfId="26" applyFont="1" applyFill="1" applyBorder="1" applyAlignment="1">
      <alignment horizontal="center"/>
      <protection/>
    </xf>
    <xf numFmtId="3" fontId="1" fillId="0" borderId="11" xfId="26" applyNumberFormat="1" applyFont="1" applyBorder="1" applyAlignment="1">
      <alignment horizontal="right"/>
      <protection/>
    </xf>
    <xf numFmtId="49" fontId="6" fillId="2" borderId="1" xfId="26" applyNumberFormat="1" applyFont="1" applyFill="1" applyBorder="1">
      <alignment/>
      <protection/>
    </xf>
    <xf numFmtId="0" fontId="6" fillId="2" borderId="1" xfId="26" applyFont="1" applyFill="1" applyBorder="1">
      <alignment/>
      <protection/>
    </xf>
    <xf numFmtId="0" fontId="12" fillId="2" borderId="29" xfId="26" applyFont="1" applyFill="1" applyBorder="1" applyAlignment="1">
      <alignment horizontal="center"/>
      <protection/>
    </xf>
    <xf numFmtId="0" fontId="6" fillId="2" borderId="29" xfId="26" applyFont="1" applyFill="1" applyBorder="1">
      <alignment/>
      <protection/>
    </xf>
    <xf numFmtId="3" fontId="6" fillId="2" borderId="1" xfId="26" applyNumberFormat="1" applyFont="1" applyFill="1" applyBorder="1" applyAlignment="1">
      <alignment horizontal="right"/>
      <protection/>
    </xf>
    <xf numFmtId="49" fontId="1" fillId="0" borderId="0" xfId="0" applyNumberFormat="1" applyFont="1" applyBorder="1" applyAlignment="1">
      <alignment horizontal="center"/>
    </xf>
    <xf numFmtId="3" fontId="0" fillId="0" borderId="11" xfId="26" applyNumberFormat="1" applyFont="1" applyFill="1" applyBorder="1" applyAlignment="1">
      <alignment horizontal="right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1" xfId="26" applyNumberFormat="1" applyFont="1" applyFill="1" applyBorder="1">
      <alignment/>
      <protection/>
    </xf>
    <xf numFmtId="49" fontId="5" fillId="0" borderId="1" xfId="26" applyNumberFormat="1" applyFont="1" applyFill="1" applyBorder="1" applyAlignment="1">
      <alignment horizontal="left"/>
      <protection/>
    </xf>
    <xf numFmtId="49" fontId="1" fillId="0" borderId="1" xfId="26" applyNumberFormat="1" applyFont="1" applyFill="1" applyBorder="1">
      <alignment/>
      <protection/>
    </xf>
    <xf numFmtId="3" fontId="0" fillId="0" borderId="1" xfId="26" applyNumberFormat="1" applyFont="1" applyBorder="1" applyAlignment="1">
      <alignment horizontal="right"/>
      <protection/>
    </xf>
    <xf numFmtId="49" fontId="1" fillId="0" borderId="0" xfId="0" applyNumberFormat="1" applyFont="1" applyFill="1" applyBorder="1" applyAlignment="1">
      <alignment horizontal="center"/>
    </xf>
    <xf numFmtId="0" fontId="2" fillId="0" borderId="29" xfId="26" applyFont="1" applyFill="1" applyBorder="1" applyAlignment="1">
      <alignment horizontal="center"/>
      <protection/>
    </xf>
    <xf numFmtId="0" fontId="2" fillId="0" borderId="29" xfId="26" applyFont="1" applyBorder="1" applyAlignment="1">
      <alignment horizontal="center"/>
      <protection/>
    </xf>
    <xf numFmtId="49" fontId="3" fillId="0" borderId="1" xfId="26" applyNumberFormat="1" applyFont="1" applyFill="1" applyBorder="1">
      <alignment/>
      <protection/>
    </xf>
    <xf numFmtId="49" fontId="3" fillId="0" borderId="1" xfId="26" applyNumberFormat="1" applyFont="1" applyFill="1" applyBorder="1" applyAlignment="1">
      <alignment horizontal="left"/>
      <protection/>
    </xf>
    <xf numFmtId="0" fontId="3" fillId="0" borderId="1" xfId="26" applyFont="1" applyBorder="1">
      <alignment/>
      <protection/>
    </xf>
    <xf numFmtId="49" fontId="3" fillId="0" borderId="1" xfId="26" applyNumberFormat="1" applyFont="1" applyBorder="1" applyAlignment="1">
      <alignment horizontal="right"/>
      <protection/>
    </xf>
    <xf numFmtId="0" fontId="2" fillId="0" borderId="1" xfId="26" applyFont="1" applyBorder="1">
      <alignment/>
      <protection/>
    </xf>
    <xf numFmtId="0" fontId="3" fillId="0" borderId="29" xfId="26" applyFont="1" applyBorder="1" applyAlignment="1">
      <alignment horizontal="center"/>
      <protection/>
    </xf>
    <xf numFmtId="0" fontId="3" fillId="0" borderId="29" xfId="26" applyFont="1" applyBorder="1">
      <alignment/>
      <protection/>
    </xf>
    <xf numFmtId="3" fontId="3" fillId="0" borderId="11" xfId="26" applyNumberFormat="1" applyFont="1" applyBorder="1" applyAlignment="1">
      <alignment horizontal="right"/>
      <protection/>
    </xf>
    <xf numFmtId="49" fontId="3" fillId="0" borderId="0" xfId="0" applyNumberFormat="1" applyFont="1" applyBorder="1" applyAlignment="1">
      <alignment horizontal="center"/>
    </xf>
    <xf numFmtId="49" fontId="3" fillId="2" borderId="1" xfId="26" applyNumberFormat="1" applyFont="1" applyFill="1" applyBorder="1">
      <alignment/>
      <protection/>
    </xf>
    <xf numFmtId="49" fontId="3" fillId="2" borderId="1" xfId="26" applyNumberFormat="1" applyFont="1" applyFill="1" applyBorder="1" applyAlignment="1">
      <alignment horizontal="left"/>
      <protection/>
    </xf>
    <xf numFmtId="0" fontId="3" fillId="2" borderId="1" xfId="26" applyFont="1" applyFill="1" applyBorder="1">
      <alignment/>
      <protection/>
    </xf>
    <xf numFmtId="49" fontId="3" fillId="2" borderId="1" xfId="26" applyNumberFormat="1" applyFont="1" applyFill="1" applyBorder="1" applyAlignment="1">
      <alignment horizontal="right"/>
      <protection/>
    </xf>
    <xf numFmtId="0" fontId="2" fillId="2" borderId="1" xfId="26" applyFont="1" applyFill="1" applyBorder="1">
      <alignment/>
      <protection/>
    </xf>
    <xf numFmtId="0" fontId="3" fillId="2" borderId="29" xfId="26" applyFont="1" applyFill="1" applyBorder="1" applyAlignment="1">
      <alignment horizontal="center"/>
      <protection/>
    </xf>
    <xf numFmtId="0" fontId="3" fillId="2" borderId="29" xfId="26" applyFont="1" applyFill="1" applyBorder="1">
      <alignment/>
      <protection/>
    </xf>
    <xf numFmtId="3" fontId="3" fillId="2" borderId="11" xfId="26" applyNumberFormat="1" applyFont="1" applyFill="1" applyBorder="1" applyAlignment="1">
      <alignment horizontal="right"/>
      <protection/>
    </xf>
    <xf numFmtId="0" fontId="3" fillId="0" borderId="1" xfId="26" applyFont="1" applyFill="1" applyBorder="1">
      <alignment/>
      <protection/>
    </xf>
    <xf numFmtId="49" fontId="3" fillId="0" borderId="1" xfId="26" applyNumberFormat="1" applyFont="1" applyFill="1" applyBorder="1" applyAlignment="1">
      <alignment horizontal="right"/>
      <protection/>
    </xf>
    <xf numFmtId="0" fontId="2" fillId="0" borderId="1" xfId="26" applyFont="1" applyFill="1" applyBorder="1">
      <alignment/>
      <protection/>
    </xf>
    <xf numFmtId="0" fontId="3" fillId="0" borderId="29" xfId="26" applyFont="1" applyFill="1" applyBorder="1">
      <alignment/>
      <protection/>
    </xf>
    <xf numFmtId="3" fontId="3" fillId="0" borderId="11" xfId="26" applyNumberFormat="1" applyFont="1" applyFill="1" applyBorder="1" applyAlignment="1">
      <alignment horizontal="right"/>
      <protection/>
    </xf>
    <xf numFmtId="49" fontId="3" fillId="0" borderId="0" xfId="0" applyNumberFormat="1" applyFont="1" applyFill="1" applyBorder="1" applyAlignment="1">
      <alignment horizontal="center"/>
    </xf>
    <xf numFmtId="0" fontId="7" fillId="2" borderId="1" xfId="26" applyFont="1" applyFill="1" applyBorder="1">
      <alignment/>
      <protection/>
    </xf>
    <xf numFmtId="0" fontId="6" fillId="2" borderId="29" xfId="26" applyFont="1" applyFill="1" applyBorder="1" applyAlignment="1">
      <alignment horizontal="center"/>
      <protection/>
    </xf>
    <xf numFmtId="0" fontId="1" fillId="0" borderId="29" xfId="26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2" borderId="1" xfId="26" applyFont="1" applyFill="1" applyBorder="1" applyAlignment="1">
      <alignment horizontal="center"/>
      <protection/>
    </xf>
    <xf numFmtId="49" fontId="6" fillId="0" borderId="1" xfId="26" applyNumberFormat="1" applyFont="1" applyFill="1" applyBorder="1">
      <alignment/>
      <protection/>
    </xf>
    <xf numFmtId="0" fontId="12" fillId="0" borderId="1" xfId="26" applyFont="1" applyFill="1" applyBorder="1" applyAlignment="1">
      <alignment horizontal="center"/>
      <protection/>
    </xf>
    <xf numFmtId="0" fontId="6" fillId="0" borderId="29" xfId="26" applyFont="1" applyFill="1" applyBorder="1">
      <alignment/>
      <protection/>
    </xf>
    <xf numFmtId="49" fontId="6" fillId="0" borderId="1" xfId="26" applyNumberFormat="1" applyFont="1" applyBorder="1">
      <alignment/>
      <protection/>
    </xf>
    <xf numFmtId="49" fontId="6" fillId="0" borderId="1" xfId="26" applyNumberFormat="1" applyFont="1" applyBorder="1" applyAlignment="1">
      <alignment horizontal="left"/>
      <protection/>
    </xf>
    <xf numFmtId="0" fontId="6" fillId="0" borderId="1" xfId="26" applyFont="1" applyBorder="1">
      <alignment/>
      <protection/>
    </xf>
    <xf numFmtId="49" fontId="6" fillId="0" borderId="1" xfId="26" applyNumberFormat="1" applyFont="1" applyBorder="1" applyAlignment="1">
      <alignment horizontal="right"/>
      <protection/>
    </xf>
    <xf numFmtId="0" fontId="12" fillId="0" borderId="1" xfId="26" applyFont="1" applyBorder="1" applyAlignment="1">
      <alignment horizontal="center"/>
      <protection/>
    </xf>
    <xf numFmtId="0" fontId="6" fillId="0" borderId="29" xfId="26" applyFont="1" applyBorder="1">
      <alignment/>
      <protection/>
    </xf>
    <xf numFmtId="3" fontId="6" fillId="0" borderId="1" xfId="26" applyNumberFormat="1" applyFont="1" applyBorder="1">
      <alignment/>
      <protection/>
    </xf>
    <xf numFmtId="49" fontId="1" fillId="0" borderId="1" xfId="26" applyNumberFormat="1" applyFont="1" applyBorder="1">
      <alignment/>
      <protection/>
    </xf>
    <xf numFmtId="49" fontId="1" fillId="0" borderId="1" xfId="26" applyNumberFormat="1" applyFont="1" applyBorder="1" applyAlignment="1">
      <alignment horizontal="left"/>
      <protection/>
    </xf>
    <xf numFmtId="0" fontId="1" fillId="0" borderId="29" xfId="26" applyFont="1" applyBorder="1">
      <alignment/>
      <protection/>
    </xf>
    <xf numFmtId="3" fontId="1" fillId="0" borderId="11" xfId="26" applyNumberFormat="1" applyFont="1" applyBorder="1">
      <alignment/>
      <protection/>
    </xf>
    <xf numFmtId="3" fontId="1" fillId="0" borderId="1" xfId="26" applyNumberFormat="1" applyFont="1" applyFill="1" applyBorder="1" applyAlignment="1">
      <alignment/>
      <protection/>
    </xf>
    <xf numFmtId="0" fontId="1" fillId="0" borderId="0" xfId="0" applyFont="1" applyBorder="1" applyAlignment="1">
      <alignment/>
    </xf>
    <xf numFmtId="3" fontId="1" fillId="0" borderId="1" xfId="26" applyNumberFormat="1" applyFont="1" applyBorder="1" applyAlignment="1">
      <alignment horizontal="right"/>
      <protection/>
    </xf>
    <xf numFmtId="49" fontId="1" fillId="0" borderId="1" xfId="26" applyNumberFormat="1" applyFont="1" applyBorder="1">
      <alignment/>
      <protection/>
    </xf>
    <xf numFmtId="49" fontId="1" fillId="0" borderId="1" xfId="26" applyNumberFormat="1" applyFont="1" applyBorder="1" applyAlignment="1">
      <alignment horizontal="left"/>
      <protection/>
    </xf>
    <xf numFmtId="0" fontId="1" fillId="0" borderId="1" xfId="26" applyFont="1" applyBorder="1">
      <alignment/>
      <protection/>
    </xf>
    <xf numFmtId="49" fontId="1" fillId="0" borderId="1" xfId="26" applyNumberFormat="1" applyFont="1" applyBorder="1" applyAlignment="1">
      <alignment horizontal="right"/>
      <protection/>
    </xf>
    <xf numFmtId="0" fontId="1" fillId="0" borderId="29" xfId="26" applyFont="1" applyBorder="1">
      <alignment/>
      <protection/>
    </xf>
    <xf numFmtId="3" fontId="1" fillId="0" borderId="11" xfId="26" applyNumberFormat="1" applyFont="1" applyBorder="1" applyAlignment="1">
      <alignment horizontal="right"/>
      <protection/>
    </xf>
    <xf numFmtId="49" fontId="6" fillId="0" borderId="1" xfId="26" applyNumberFormat="1" applyFont="1" applyBorder="1">
      <alignment/>
      <protection/>
    </xf>
    <xf numFmtId="49" fontId="6" fillId="0" borderId="1" xfId="26" applyNumberFormat="1" applyFont="1" applyBorder="1" applyAlignment="1">
      <alignment horizontal="left"/>
      <protection/>
    </xf>
    <xf numFmtId="0" fontId="6" fillId="0" borderId="1" xfId="26" applyFont="1" applyBorder="1">
      <alignment/>
      <protection/>
    </xf>
    <xf numFmtId="49" fontId="6" fillId="0" borderId="1" xfId="26" applyNumberFormat="1" applyFont="1" applyBorder="1" applyAlignment="1">
      <alignment horizontal="right"/>
      <protection/>
    </xf>
    <xf numFmtId="0" fontId="12" fillId="0" borderId="1" xfId="26" applyFont="1" applyBorder="1" applyAlignment="1">
      <alignment horizontal="center"/>
      <protection/>
    </xf>
    <xf numFmtId="0" fontId="6" fillId="0" borderId="29" xfId="26" applyFont="1" applyBorder="1">
      <alignment/>
      <protection/>
    </xf>
    <xf numFmtId="3" fontId="6" fillId="0" borderId="11" xfId="26" applyNumberFormat="1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4" fontId="7" fillId="0" borderId="11" xfId="26" applyNumberFormat="1" applyFont="1" applyBorder="1" applyAlignment="1">
      <alignment horizontal="right"/>
      <protection/>
    </xf>
    <xf numFmtId="0" fontId="1" fillId="0" borderId="29" xfId="26" applyFont="1" applyFill="1" applyBorder="1">
      <alignment/>
      <protection/>
    </xf>
    <xf numFmtId="0" fontId="0" fillId="0" borderId="1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/>
    </xf>
    <xf numFmtId="0" fontId="30" fillId="0" borderId="0" xfId="27">
      <alignment/>
      <protection/>
    </xf>
    <xf numFmtId="0" fontId="30" fillId="0" borderId="0" xfId="27" applyBorder="1">
      <alignment/>
      <protection/>
    </xf>
    <xf numFmtId="4" fontId="30" fillId="0" borderId="0" xfId="27" applyNumberFormat="1">
      <alignment/>
      <protection/>
    </xf>
    <xf numFmtId="0" fontId="32" fillId="0" borderId="0" xfId="27" applyFont="1">
      <alignment/>
      <protection/>
    </xf>
    <xf numFmtId="0" fontId="33" fillId="0" borderId="0" xfId="27" applyFont="1" applyAlignment="1">
      <alignment horizontal="right"/>
      <protection/>
    </xf>
    <xf numFmtId="0" fontId="8" fillId="0" borderId="58" xfId="27" applyFont="1" applyBorder="1">
      <alignment/>
      <protection/>
    </xf>
    <xf numFmtId="0" fontId="1" fillId="0" borderId="59" xfId="27" applyFont="1" applyBorder="1" applyAlignment="1">
      <alignment horizontal="center"/>
      <protection/>
    </xf>
    <xf numFmtId="0" fontId="1" fillId="0" borderId="60" xfId="27" applyFont="1" applyBorder="1" applyAlignment="1">
      <alignment horizontal="center"/>
      <protection/>
    </xf>
    <xf numFmtId="0" fontId="1" fillId="0" borderId="61" xfId="27" applyFont="1" applyBorder="1" applyAlignment="1">
      <alignment horizontal="center"/>
      <protection/>
    </xf>
    <xf numFmtId="0" fontId="34" fillId="0" borderId="0" xfId="27" applyFont="1">
      <alignment/>
      <protection/>
    </xf>
    <xf numFmtId="4" fontId="34" fillId="0" borderId="0" xfId="27" applyNumberFormat="1" applyFont="1">
      <alignment/>
      <protection/>
    </xf>
    <xf numFmtId="0" fontId="8" fillId="0" borderId="62" xfId="27" applyFont="1" applyBorder="1">
      <alignment/>
      <protection/>
    </xf>
    <xf numFmtId="0" fontId="1" fillId="0" borderId="63" xfId="27" applyFont="1" applyBorder="1" applyAlignment="1">
      <alignment horizontal="center"/>
      <protection/>
    </xf>
    <xf numFmtId="0" fontId="1" fillId="0" borderId="64" xfId="27" applyFont="1" applyBorder="1" applyAlignment="1">
      <alignment horizontal="center"/>
      <protection/>
    </xf>
    <xf numFmtId="0" fontId="1" fillId="0" borderId="65" xfId="27" applyFont="1" applyBorder="1" applyAlignment="1">
      <alignment horizontal="center"/>
      <protection/>
    </xf>
    <xf numFmtId="0" fontId="6" fillId="0" borderId="66" xfId="27" applyFont="1" applyBorder="1">
      <alignment/>
      <protection/>
    </xf>
    <xf numFmtId="4" fontId="7" fillId="0" borderId="54" xfId="27" applyNumberFormat="1" applyFont="1" applyBorder="1">
      <alignment/>
      <protection/>
    </xf>
    <xf numFmtId="4" fontId="7" fillId="0" borderId="14" xfId="27" applyNumberFormat="1" applyFont="1" applyBorder="1">
      <alignment/>
      <protection/>
    </xf>
    <xf numFmtId="4" fontId="7" fillId="0" borderId="67" xfId="27" applyNumberFormat="1" applyFont="1" applyBorder="1">
      <alignment/>
      <protection/>
    </xf>
    <xf numFmtId="4" fontId="30" fillId="0" borderId="0" xfId="27" applyNumberFormat="1" applyFont="1">
      <alignment/>
      <protection/>
    </xf>
    <xf numFmtId="0" fontId="7" fillId="0" borderId="68" xfId="27" applyFont="1" applyBorder="1">
      <alignment/>
      <protection/>
    </xf>
    <xf numFmtId="4" fontId="7" fillId="0" borderId="15" xfId="27" applyNumberFormat="1" applyFont="1" applyBorder="1">
      <alignment/>
      <protection/>
    </xf>
    <xf numFmtId="4" fontId="7" fillId="0" borderId="12" xfId="27" applyNumberFormat="1" applyFont="1" applyBorder="1">
      <alignment/>
      <protection/>
    </xf>
    <xf numFmtId="4" fontId="7" fillId="0" borderId="69" xfId="27" applyNumberFormat="1" applyFont="1" applyBorder="1">
      <alignment/>
      <protection/>
    </xf>
    <xf numFmtId="0" fontId="7" fillId="0" borderId="15" xfId="27" applyFont="1" applyBorder="1">
      <alignment/>
      <protection/>
    </xf>
    <xf numFmtId="0" fontId="7" fillId="0" borderId="69" xfId="27" applyFont="1" applyBorder="1">
      <alignment/>
      <protection/>
    </xf>
    <xf numFmtId="0" fontId="7" fillId="0" borderId="0" xfId="27" applyFont="1">
      <alignment/>
      <protection/>
    </xf>
    <xf numFmtId="4" fontId="0" fillId="0" borderId="0" xfId="27" applyNumberFormat="1" applyFont="1">
      <alignment/>
      <protection/>
    </xf>
    <xf numFmtId="0" fontId="7" fillId="0" borderId="70" xfId="27" applyFont="1" applyBorder="1">
      <alignment/>
      <protection/>
    </xf>
    <xf numFmtId="0" fontId="7" fillId="0" borderId="49" xfId="27" applyFont="1" applyBorder="1">
      <alignment/>
      <protection/>
    </xf>
    <xf numFmtId="4" fontId="7" fillId="0" borderId="47" xfId="27" applyNumberFormat="1" applyFont="1" applyBorder="1">
      <alignment/>
      <protection/>
    </xf>
    <xf numFmtId="0" fontId="7" fillId="0" borderId="71" xfId="27" applyFont="1" applyBorder="1">
      <alignment/>
      <protection/>
    </xf>
    <xf numFmtId="0" fontId="7" fillId="0" borderId="72" xfId="27" applyFont="1" applyBorder="1">
      <alignment/>
      <protection/>
    </xf>
    <xf numFmtId="4" fontId="6" fillId="0" borderId="73" xfId="27" applyNumberFormat="1" applyFont="1" applyBorder="1">
      <alignment/>
      <protection/>
    </xf>
    <xf numFmtId="4" fontId="6" fillId="0" borderId="74" xfId="27" applyNumberFormat="1" applyFont="1" applyBorder="1">
      <alignment/>
      <protection/>
    </xf>
    <xf numFmtId="4" fontId="6" fillId="0" borderId="75" xfId="27" applyNumberFormat="1" applyFont="1" applyBorder="1">
      <alignment/>
      <protection/>
    </xf>
    <xf numFmtId="4" fontId="31" fillId="0" borderId="0" xfId="27" applyNumberFormat="1" applyFont="1">
      <alignment/>
      <protection/>
    </xf>
    <xf numFmtId="0" fontId="6" fillId="0" borderId="76" xfId="27" applyFont="1" applyBorder="1">
      <alignment/>
      <protection/>
    </xf>
    <xf numFmtId="4" fontId="7" fillId="0" borderId="59" xfId="27" applyNumberFormat="1" applyFont="1" applyBorder="1">
      <alignment/>
      <protection/>
    </xf>
    <xf numFmtId="4" fontId="7" fillId="0" borderId="60" xfId="27" applyNumberFormat="1" applyFont="1" applyBorder="1">
      <alignment/>
      <protection/>
    </xf>
    <xf numFmtId="4" fontId="7" fillId="0" borderId="77" xfId="27" applyNumberFormat="1" applyFont="1" applyBorder="1">
      <alignment/>
      <protection/>
    </xf>
    <xf numFmtId="0" fontId="35" fillId="0" borderId="0" xfId="27" applyFont="1">
      <alignment/>
      <protection/>
    </xf>
    <xf numFmtId="4" fontId="35" fillId="0" borderId="0" xfId="27" applyNumberFormat="1" applyFont="1">
      <alignment/>
      <protection/>
    </xf>
    <xf numFmtId="0" fontId="7" fillId="0" borderId="62" xfId="27" applyFont="1" applyBorder="1">
      <alignment/>
      <protection/>
    </xf>
    <xf numFmtId="4" fontId="6" fillId="0" borderId="78" xfId="27" applyNumberFormat="1" applyFont="1" applyBorder="1">
      <alignment/>
      <protection/>
    </xf>
    <xf numFmtId="4" fontId="6" fillId="0" borderId="79" xfId="27" applyNumberFormat="1" applyFont="1" applyBorder="1">
      <alignment/>
      <protection/>
    </xf>
    <xf numFmtId="4" fontId="6" fillId="0" borderId="80" xfId="27" applyNumberFormat="1" applyFont="1" applyBorder="1">
      <alignment/>
      <protection/>
    </xf>
    <xf numFmtId="0" fontId="36" fillId="0" borderId="81" xfId="27" applyFont="1" applyBorder="1">
      <alignment/>
      <protection/>
    </xf>
    <xf numFmtId="4" fontId="36" fillId="0" borderId="81" xfId="27" applyNumberFormat="1" applyFont="1" applyBorder="1">
      <alignment/>
      <protection/>
    </xf>
    <xf numFmtId="0" fontId="36" fillId="0" borderId="0" xfId="27" applyFont="1" applyBorder="1">
      <alignment/>
      <protection/>
    </xf>
    <xf numFmtId="4" fontId="36" fillId="0" borderId="0" xfId="27" applyNumberFormat="1" applyFont="1" applyBorder="1">
      <alignment/>
      <protection/>
    </xf>
    <xf numFmtId="4" fontId="30" fillId="0" borderId="0" xfId="27" applyNumberFormat="1" applyBorder="1">
      <alignment/>
      <protection/>
    </xf>
    <xf numFmtId="0" fontId="30" fillId="0" borderId="52" xfId="27" applyBorder="1">
      <alignment/>
      <protection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5" fillId="0" borderId="42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9" fontId="6" fillId="0" borderId="82" xfId="0" applyNumberFormat="1" applyFont="1" applyBorder="1" applyAlignment="1">
      <alignment horizontal="center"/>
    </xf>
    <xf numFmtId="0" fontId="6" fillId="0" borderId="82" xfId="0" applyFont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164" fontId="15" fillId="0" borderId="83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1" fillId="0" borderId="84" xfId="0" applyNumberFormat="1" applyFont="1" applyBorder="1" applyAlignment="1">
      <alignment horizontal="center"/>
    </xf>
    <xf numFmtId="0" fontId="1" fillId="0" borderId="84" xfId="0" applyFont="1" applyBorder="1" applyAlignment="1">
      <alignment/>
    </xf>
    <xf numFmtId="3" fontId="1" fillId="0" borderId="84" xfId="0" applyNumberFormat="1" applyFont="1" applyBorder="1" applyAlignment="1">
      <alignment/>
    </xf>
    <xf numFmtId="164" fontId="15" fillId="0" borderId="85" xfId="0" applyNumberFormat="1" applyFont="1" applyBorder="1" applyAlignment="1">
      <alignment/>
    </xf>
    <xf numFmtId="49" fontId="1" fillId="0" borderId="42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49" fontId="15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164" fontId="15" fillId="0" borderId="83" xfId="0" applyNumberFormat="1" applyFont="1" applyBorder="1" applyAlignment="1">
      <alignment/>
    </xf>
    <xf numFmtId="49" fontId="38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0" fillId="0" borderId="86" xfId="0" applyNumberFormat="1" applyBorder="1" applyAlignment="1">
      <alignment horizontal="center"/>
    </xf>
    <xf numFmtId="0" fontId="0" fillId="0" borderId="86" xfId="0" applyNumberFormat="1" applyBorder="1" applyAlignment="1">
      <alignment horizontal="center"/>
    </xf>
    <xf numFmtId="49" fontId="2" fillId="0" borderId="86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15" fillId="0" borderId="86" xfId="0" applyNumberFormat="1" applyFont="1" applyBorder="1" applyAlignment="1">
      <alignment horizontal="center"/>
    </xf>
    <xf numFmtId="49" fontId="0" fillId="0" borderId="84" xfId="0" applyNumberFormat="1" applyBorder="1" applyAlignment="1">
      <alignment horizontal="center"/>
    </xf>
    <xf numFmtId="0" fontId="0" fillId="0" borderId="84" xfId="0" applyNumberFormat="1" applyBorder="1" applyAlignment="1">
      <alignment horizontal="center"/>
    </xf>
    <xf numFmtId="49" fontId="0" fillId="0" borderId="84" xfId="0" applyNumberFormat="1" applyBorder="1" applyAlignment="1">
      <alignment horizontal="right"/>
    </xf>
    <xf numFmtId="49" fontId="2" fillId="0" borderId="84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5" fillId="0" borderId="84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3" fontId="6" fillId="2" borderId="24" xfId="0" applyNumberFormat="1" applyFont="1" applyFill="1" applyBorder="1" applyAlignment="1">
      <alignment/>
    </xf>
    <xf numFmtId="164" fontId="15" fillId="2" borderId="24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164" fontId="15" fillId="2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center"/>
    </xf>
    <xf numFmtId="49" fontId="5" fillId="0" borderId="1" xfId="0" applyNumberFormat="1" applyFont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0" xfId="24">
      <alignment/>
      <protection/>
    </xf>
    <xf numFmtId="3" fontId="1" fillId="0" borderId="0" xfId="24" applyNumberFormat="1" applyFont="1" applyAlignment="1">
      <alignment horizontal="right"/>
      <protection/>
    </xf>
    <xf numFmtId="3" fontId="0" fillId="0" borderId="0" xfId="24" applyNumberFormat="1">
      <alignment/>
      <protection/>
    </xf>
    <xf numFmtId="3" fontId="6" fillId="0" borderId="0" xfId="24" applyNumberFormat="1" applyFont="1" applyAlignment="1">
      <alignment horizontal="right"/>
      <protection/>
    </xf>
    <xf numFmtId="0" fontId="7" fillId="0" borderId="0" xfId="24" applyFont="1">
      <alignment/>
      <protection/>
    </xf>
    <xf numFmtId="3" fontId="0" fillId="0" borderId="0" xfId="24" applyNumberFormat="1" applyFont="1">
      <alignment/>
      <protection/>
    </xf>
    <xf numFmtId="0" fontId="7" fillId="0" borderId="3" xfId="24" applyFont="1" applyBorder="1" applyAlignment="1">
      <alignment horizontal="center"/>
      <protection/>
    </xf>
    <xf numFmtId="0" fontId="6" fillId="0" borderId="4" xfId="24" applyFont="1" applyBorder="1" applyAlignment="1">
      <alignment horizontal="center"/>
      <protection/>
    </xf>
    <xf numFmtId="3" fontId="6" fillId="0" borderId="4" xfId="24" applyNumberFormat="1" applyFont="1" applyBorder="1" applyAlignment="1">
      <alignment horizontal="center"/>
      <protection/>
    </xf>
    <xf numFmtId="3" fontId="15" fillId="0" borderId="4" xfId="24" applyNumberFormat="1" applyFont="1" applyBorder="1" applyAlignment="1">
      <alignment horizontal="center"/>
      <protection/>
    </xf>
    <xf numFmtId="0" fontId="7" fillId="0" borderId="5" xfId="24" applyFont="1" applyBorder="1" applyAlignment="1">
      <alignment horizontal="center"/>
      <protection/>
    </xf>
    <xf numFmtId="0" fontId="7" fillId="0" borderId="2" xfId="24" applyFont="1" applyBorder="1" applyAlignment="1">
      <alignment horizontal="center"/>
      <protection/>
    </xf>
    <xf numFmtId="0" fontId="6" fillId="0" borderId="2" xfId="24" applyNumberFormat="1" applyFont="1" applyBorder="1" applyAlignment="1">
      <alignment horizontal="center"/>
      <protection/>
    </xf>
    <xf numFmtId="0" fontId="15" fillId="0" borderId="2" xfId="24" applyNumberFormat="1" applyFont="1" applyBorder="1" applyAlignment="1">
      <alignment horizontal="center"/>
      <protection/>
    </xf>
    <xf numFmtId="0" fontId="6" fillId="2" borderId="6" xfId="24" applyFont="1" applyFill="1" applyBorder="1">
      <alignment/>
      <protection/>
    </xf>
    <xf numFmtId="0" fontId="6" fillId="2" borderId="1" xfId="24" applyFont="1" applyFill="1" applyBorder="1">
      <alignment/>
      <protection/>
    </xf>
    <xf numFmtId="3" fontId="6" fillId="2" borderId="11" xfId="24" applyNumberFormat="1" applyFont="1" applyFill="1" applyBorder="1">
      <alignment/>
      <protection/>
    </xf>
    <xf numFmtId="166" fontId="15" fillId="2" borderId="11" xfId="24" applyNumberFormat="1" applyFont="1" applyFill="1" applyBorder="1">
      <alignment/>
      <protection/>
    </xf>
    <xf numFmtId="0" fontId="7" fillId="0" borderId="6" xfId="24" applyFont="1" applyFill="1" applyBorder="1">
      <alignment/>
      <protection/>
    </xf>
    <xf numFmtId="0" fontId="7" fillId="0" borderId="1" xfId="24" applyFont="1" applyFill="1" applyBorder="1">
      <alignment/>
      <protection/>
    </xf>
    <xf numFmtId="3" fontId="7" fillId="0" borderId="1" xfId="24" applyNumberFormat="1" applyFont="1" applyFill="1" applyBorder="1">
      <alignment/>
      <protection/>
    </xf>
    <xf numFmtId="166" fontId="15" fillId="0" borderId="11" xfId="24" applyNumberFormat="1" applyFont="1" applyFill="1" applyBorder="1">
      <alignment/>
      <protection/>
    </xf>
    <xf numFmtId="0" fontId="6" fillId="0" borderId="6" xfId="24" applyFont="1" applyFill="1" applyBorder="1">
      <alignment/>
      <protection/>
    </xf>
    <xf numFmtId="0" fontId="6" fillId="0" borderId="1" xfId="24" applyFont="1" applyFill="1" applyBorder="1">
      <alignment/>
      <protection/>
    </xf>
    <xf numFmtId="3" fontId="6" fillId="0" borderId="1" xfId="24" applyNumberFormat="1" applyFont="1" applyFill="1" applyBorder="1">
      <alignment/>
      <protection/>
    </xf>
    <xf numFmtId="0" fontId="0" fillId="0" borderId="6" xfId="24" applyFont="1" applyFill="1" applyBorder="1">
      <alignment/>
      <protection/>
    </xf>
    <xf numFmtId="0" fontId="7" fillId="0" borderId="6" xfId="24" applyFont="1" applyBorder="1">
      <alignment/>
      <protection/>
    </xf>
    <xf numFmtId="0" fontId="7" fillId="0" borderId="1" xfId="24" applyFont="1" applyBorder="1">
      <alignment/>
      <protection/>
    </xf>
    <xf numFmtId="3" fontId="7" fillId="0" borderId="1" xfId="24" applyNumberFormat="1" applyFont="1" applyBorder="1">
      <alignment/>
      <protection/>
    </xf>
    <xf numFmtId="0" fontId="1" fillId="0" borderId="6" xfId="24" applyFont="1" applyFill="1" applyBorder="1">
      <alignment/>
      <protection/>
    </xf>
    <xf numFmtId="0" fontId="1" fillId="0" borderId="6" xfId="24" applyFont="1" applyFill="1" applyBorder="1">
      <alignment/>
      <protection/>
    </xf>
    <xf numFmtId="0" fontId="6" fillId="0" borderId="1" xfId="24" applyFont="1" applyFill="1" applyBorder="1">
      <alignment/>
      <protection/>
    </xf>
    <xf numFmtId="0" fontId="0" fillId="0" borderId="6" xfId="24" applyBorder="1">
      <alignment/>
      <protection/>
    </xf>
    <xf numFmtId="0" fontId="6" fillId="0" borderId="1" xfId="24" applyFont="1" applyBorder="1">
      <alignment/>
      <protection/>
    </xf>
    <xf numFmtId="3" fontId="6" fillId="0" borderId="1" xfId="24" applyNumberFormat="1" applyFont="1" applyBorder="1">
      <alignment/>
      <protection/>
    </xf>
    <xf numFmtId="0" fontId="1" fillId="0" borderId="6" xfId="24" applyFont="1" applyBorder="1">
      <alignment/>
      <protection/>
    </xf>
    <xf numFmtId="0" fontId="6" fillId="0" borderId="1" xfId="24" applyFont="1" applyBorder="1">
      <alignment/>
      <protection/>
    </xf>
    <xf numFmtId="3" fontId="6" fillId="2" borderId="1" xfId="24" applyNumberFormat="1" applyFont="1" applyFill="1" applyBorder="1">
      <alignment/>
      <protection/>
    </xf>
    <xf numFmtId="0" fontId="6" fillId="2" borderId="6" xfId="24" applyFont="1" applyFill="1" applyBorder="1">
      <alignment/>
      <protection/>
    </xf>
    <xf numFmtId="0" fontId="6" fillId="2" borderId="1" xfId="24" applyFont="1" applyFill="1" applyBorder="1">
      <alignment/>
      <protection/>
    </xf>
    <xf numFmtId="0" fontId="7" fillId="0" borderId="6" xfId="24" applyFont="1" applyFill="1" applyBorder="1">
      <alignment/>
      <protection/>
    </xf>
    <xf numFmtId="0" fontId="7" fillId="0" borderId="1" xfId="24" applyFont="1" applyBorder="1">
      <alignment/>
      <protection/>
    </xf>
    <xf numFmtId="3" fontId="7" fillId="0" borderId="1" xfId="24" applyNumberFormat="1" applyFont="1" applyBorder="1" applyAlignment="1">
      <alignment horizontal="right"/>
      <protection/>
    </xf>
    <xf numFmtId="0" fontId="7" fillId="0" borderId="6" xfId="24" applyFont="1" applyBorder="1">
      <alignment/>
      <protection/>
    </xf>
    <xf numFmtId="0" fontId="4" fillId="2" borderId="6" xfId="24" applyFont="1" applyFill="1" applyBorder="1">
      <alignment/>
      <protection/>
    </xf>
    <xf numFmtId="0" fontId="12" fillId="2" borderId="6" xfId="24" applyFont="1" applyFill="1" applyBorder="1">
      <alignment/>
      <protection/>
    </xf>
    <xf numFmtId="0" fontId="12" fillId="2" borderId="1" xfId="24" applyFont="1" applyFill="1" applyBorder="1">
      <alignment/>
      <protection/>
    </xf>
    <xf numFmtId="3" fontId="12" fillId="2" borderId="1" xfId="24" applyNumberFormat="1" applyFont="1" applyFill="1" applyBorder="1">
      <alignment/>
      <protection/>
    </xf>
    <xf numFmtId="0" fontId="7" fillId="0" borderId="7" xfId="24" applyFont="1" applyFill="1" applyBorder="1">
      <alignment/>
      <protection/>
    </xf>
    <xf numFmtId="0" fontId="7" fillId="0" borderId="8" xfId="24" applyFont="1" applyFill="1" applyBorder="1">
      <alignment/>
      <protection/>
    </xf>
    <xf numFmtId="0" fontId="6" fillId="2" borderId="9" xfId="24" applyFont="1" applyFill="1" applyBorder="1">
      <alignment/>
      <protection/>
    </xf>
    <xf numFmtId="0" fontId="6" fillId="2" borderId="10" xfId="24" applyFont="1" applyFill="1" applyBorder="1">
      <alignment/>
      <protection/>
    </xf>
    <xf numFmtId="3" fontId="6" fillId="2" borderId="10" xfId="24" applyNumberFormat="1" applyFont="1" applyFill="1" applyBorder="1">
      <alignment/>
      <protection/>
    </xf>
    <xf numFmtId="166" fontId="15" fillId="2" borderId="10" xfId="24" applyNumberFormat="1" applyFont="1" applyFill="1" applyBorder="1">
      <alignment/>
      <protection/>
    </xf>
    <xf numFmtId="49" fontId="0" fillId="0" borderId="50" xfId="22" applyNumberFormat="1" applyBorder="1" applyAlignment="1">
      <alignment horizontal="center"/>
      <protection/>
    </xf>
    <xf numFmtId="49" fontId="0" fillId="0" borderId="26" xfId="22" applyNumberFormat="1" applyBorder="1" applyAlignment="1">
      <alignment horizontal="left"/>
      <protection/>
    </xf>
    <xf numFmtId="49" fontId="0" fillId="0" borderId="4" xfId="22" applyNumberFormat="1" applyBorder="1" applyAlignment="1">
      <alignment horizontal="center"/>
      <protection/>
    </xf>
    <xf numFmtId="49" fontId="0" fillId="0" borderId="4" xfId="22" applyNumberFormat="1" applyBorder="1" applyAlignment="1">
      <alignment horizontal="right"/>
      <protection/>
    </xf>
    <xf numFmtId="49" fontId="2" fillId="0" borderId="4" xfId="22" applyNumberFormat="1" applyFont="1" applyBorder="1" applyAlignment="1">
      <alignment horizontal="center"/>
      <protection/>
    </xf>
    <xf numFmtId="49" fontId="0" fillId="0" borderId="4" xfId="22" applyNumberFormat="1" applyFont="1" applyBorder="1" applyAlignment="1">
      <alignment horizontal="center"/>
      <protection/>
    </xf>
    <xf numFmtId="3" fontId="1" fillId="0" borderId="4" xfId="22" applyNumberFormat="1" applyFont="1" applyBorder="1" applyAlignment="1">
      <alignment horizontal="center"/>
      <protection/>
    </xf>
    <xf numFmtId="3" fontId="15" fillId="0" borderId="4" xfId="22" applyNumberFormat="1" applyFont="1" applyBorder="1" applyAlignment="1">
      <alignment horizontal="center"/>
      <protection/>
    </xf>
    <xf numFmtId="0" fontId="22" fillId="0" borderId="0" xfId="21">
      <alignment/>
      <protection/>
    </xf>
    <xf numFmtId="49" fontId="0" fillId="0" borderId="43" xfId="22" applyNumberFormat="1" applyBorder="1" applyAlignment="1">
      <alignment horizontal="center"/>
      <protection/>
    </xf>
    <xf numFmtId="49" fontId="0" fillId="0" borderId="28" xfId="22" applyNumberFormat="1" applyBorder="1" applyAlignment="1">
      <alignment horizontal="left"/>
      <protection/>
    </xf>
    <xf numFmtId="49" fontId="0" fillId="0" borderId="2" xfId="22" applyNumberFormat="1" applyBorder="1" applyAlignment="1">
      <alignment horizontal="center"/>
      <protection/>
    </xf>
    <xf numFmtId="49" fontId="0" fillId="0" borderId="2" xfId="22" applyNumberFormat="1" applyBorder="1" applyAlignment="1">
      <alignment horizontal="right"/>
      <protection/>
    </xf>
    <xf numFmtId="49" fontId="2" fillId="0" borderId="2" xfId="22" applyNumberFormat="1" applyFont="1" applyBorder="1" applyAlignment="1">
      <alignment horizontal="center"/>
      <protection/>
    </xf>
    <xf numFmtId="49" fontId="6" fillId="0" borderId="2" xfId="22" applyNumberFormat="1" applyFont="1" applyBorder="1" applyAlignment="1">
      <alignment horizontal="left"/>
      <protection/>
    </xf>
    <xf numFmtId="1" fontId="1" fillId="0" borderId="2" xfId="22" applyNumberFormat="1" applyFont="1" applyBorder="1" applyAlignment="1">
      <alignment horizontal="center"/>
      <protection/>
    </xf>
    <xf numFmtId="1" fontId="15" fillId="0" borderId="2" xfId="22" applyNumberFormat="1" applyFont="1" applyBorder="1" applyAlignment="1">
      <alignment horizontal="center"/>
      <protection/>
    </xf>
    <xf numFmtId="49" fontId="1" fillId="2" borderId="11" xfId="22" applyNumberFormat="1" applyFont="1" applyFill="1" applyBorder="1" applyAlignment="1">
      <alignment horizontal="center"/>
      <protection/>
    </xf>
    <xf numFmtId="49" fontId="1" fillId="2" borderId="11" xfId="22" applyNumberFormat="1" applyFont="1" applyFill="1" applyBorder="1" applyAlignment="1">
      <alignment horizontal="left"/>
      <protection/>
    </xf>
    <xf numFmtId="49" fontId="0" fillId="2" borderId="11" xfId="22" applyNumberFormat="1" applyFont="1" applyFill="1" applyBorder="1" applyAlignment="1">
      <alignment horizontal="center"/>
      <protection/>
    </xf>
    <xf numFmtId="49" fontId="0" fillId="2" borderId="87" xfId="22" applyNumberFormat="1" applyFont="1" applyFill="1" applyBorder="1" applyAlignment="1">
      <alignment horizontal="right"/>
      <protection/>
    </xf>
    <xf numFmtId="49" fontId="0" fillId="2" borderId="11" xfId="22" applyNumberFormat="1" applyFont="1" applyFill="1" applyBorder="1" applyAlignment="1">
      <alignment horizontal="right"/>
      <protection/>
    </xf>
    <xf numFmtId="49" fontId="3" fillId="2" borderId="11" xfId="22" applyNumberFormat="1" applyFont="1" applyFill="1" applyBorder="1" applyAlignment="1">
      <alignment horizontal="center"/>
      <protection/>
    </xf>
    <xf numFmtId="49" fontId="1" fillId="2" borderId="45" xfId="22" applyNumberFormat="1" applyFont="1" applyFill="1" applyBorder="1" applyAlignment="1">
      <alignment/>
      <protection/>
    </xf>
    <xf numFmtId="3" fontId="1" fillId="2" borderId="11" xfId="22" applyNumberFormat="1" applyFont="1" applyFill="1" applyBorder="1" applyAlignment="1">
      <alignment/>
      <protection/>
    </xf>
    <xf numFmtId="164" fontId="15" fillId="2" borderId="11" xfId="22" applyNumberFormat="1" applyFont="1" applyFill="1" applyBorder="1" applyAlignment="1">
      <alignment/>
      <protection/>
    </xf>
    <xf numFmtId="164" fontId="5" fillId="2" borderId="11" xfId="22" applyNumberFormat="1" applyFont="1" applyFill="1" applyBorder="1" applyAlignment="1">
      <alignment horizontal="center"/>
      <protection/>
    </xf>
    <xf numFmtId="49" fontId="0" fillId="0" borderId="1" xfId="22" applyNumberFormat="1" applyFont="1" applyBorder="1" applyAlignment="1">
      <alignment horizontal="center"/>
      <protection/>
    </xf>
    <xf numFmtId="49" fontId="0" fillId="0" borderId="1" xfId="22" applyNumberFormat="1" applyFont="1" applyBorder="1" applyAlignment="1">
      <alignment horizontal="left"/>
      <protection/>
    </xf>
    <xf numFmtId="49" fontId="0" fillId="0" borderId="1" xfId="22" applyNumberFormat="1" applyFont="1" applyBorder="1" applyAlignment="1">
      <alignment horizontal="right"/>
      <protection/>
    </xf>
    <xf numFmtId="49" fontId="2" fillId="0" borderId="1" xfId="22" applyNumberFormat="1" applyFont="1" applyBorder="1" applyAlignment="1">
      <alignment horizontal="center"/>
      <protection/>
    </xf>
    <xf numFmtId="49" fontId="0" fillId="0" borderId="29" xfId="22" applyNumberFormat="1" applyFont="1" applyBorder="1" applyAlignment="1">
      <alignment/>
      <protection/>
    </xf>
    <xf numFmtId="3" fontId="0" fillId="0" borderId="1" xfId="22" applyNumberFormat="1" applyFont="1" applyBorder="1" applyAlignment="1">
      <alignment horizontal="right"/>
      <protection/>
    </xf>
    <xf numFmtId="164" fontId="15" fillId="0" borderId="11" xfId="22" applyNumberFormat="1" applyFont="1" applyFill="1" applyBorder="1" applyAlignment="1">
      <alignment/>
      <protection/>
    </xf>
    <xf numFmtId="164" fontId="5" fillId="0" borderId="11" xfId="22" applyNumberFormat="1" applyFont="1" applyFill="1" applyBorder="1" applyAlignment="1">
      <alignment horizontal="center"/>
      <protection/>
    </xf>
    <xf numFmtId="49" fontId="1" fillId="2" borderId="1" xfId="22" applyNumberFormat="1" applyFont="1" applyFill="1" applyBorder="1" applyAlignment="1">
      <alignment horizontal="center"/>
      <protection/>
    </xf>
    <xf numFmtId="49" fontId="1" fillId="2" borderId="1" xfId="22" applyNumberFormat="1" applyFont="1" applyFill="1" applyBorder="1" applyAlignment="1">
      <alignment horizontal="left"/>
      <protection/>
    </xf>
    <xf numFmtId="49" fontId="1" fillId="2" borderId="1" xfId="22" applyNumberFormat="1" applyFont="1" applyFill="1" applyBorder="1" applyAlignment="1">
      <alignment horizontal="right"/>
      <protection/>
    </xf>
    <xf numFmtId="49" fontId="3" fillId="2" borderId="1" xfId="22" applyNumberFormat="1" applyFont="1" applyFill="1" applyBorder="1" applyAlignment="1">
      <alignment horizontal="center"/>
      <protection/>
    </xf>
    <xf numFmtId="49" fontId="1" fillId="2" borderId="29" xfId="22" applyNumberFormat="1" applyFont="1" applyFill="1" applyBorder="1" applyAlignment="1">
      <alignment/>
      <protection/>
    </xf>
    <xf numFmtId="3" fontId="1" fillId="2" borderId="1" xfId="22" applyNumberFormat="1" applyFont="1" applyFill="1" applyBorder="1" applyAlignment="1">
      <alignment horizontal="right"/>
      <protection/>
    </xf>
    <xf numFmtId="49" fontId="1" fillId="0" borderId="1" xfId="22" applyNumberFormat="1" applyFont="1" applyFill="1" applyBorder="1" applyAlignment="1">
      <alignment horizontal="center"/>
      <protection/>
    </xf>
    <xf numFmtId="49" fontId="1" fillId="0" borderId="1" xfId="22" applyNumberFormat="1" applyFont="1" applyFill="1" applyBorder="1" applyAlignment="1">
      <alignment horizontal="left"/>
      <protection/>
    </xf>
    <xf numFmtId="49" fontId="1" fillId="0" borderId="1" xfId="22" applyNumberFormat="1" applyFont="1" applyFill="1" applyBorder="1" applyAlignment="1">
      <alignment horizontal="right"/>
      <protection/>
    </xf>
    <xf numFmtId="49" fontId="3" fillId="0" borderId="1" xfId="22" applyNumberFormat="1" applyFont="1" applyFill="1" applyBorder="1" applyAlignment="1">
      <alignment horizontal="center"/>
      <protection/>
    </xf>
    <xf numFmtId="49" fontId="1" fillId="0" borderId="29" xfId="22" applyNumberFormat="1" applyFont="1" applyFill="1" applyBorder="1" applyAlignment="1">
      <alignment/>
      <protection/>
    </xf>
    <xf numFmtId="3" fontId="1" fillId="0" borderId="1" xfId="22" applyNumberFormat="1" applyFont="1" applyFill="1" applyBorder="1" applyAlignment="1">
      <alignment horizontal="right"/>
      <protection/>
    </xf>
    <xf numFmtId="0" fontId="22" fillId="0" borderId="0" xfId="21" applyFill="1">
      <alignment/>
      <protection/>
    </xf>
    <xf numFmtId="49" fontId="1" fillId="2" borderId="1" xfId="22" applyNumberFormat="1" applyFont="1" applyFill="1" applyBorder="1">
      <alignment/>
      <protection/>
    </xf>
    <xf numFmtId="0" fontId="1" fillId="2" borderId="1" xfId="22" applyFont="1" applyFill="1" applyBorder="1">
      <alignment/>
      <protection/>
    </xf>
    <xf numFmtId="0" fontId="6" fillId="2" borderId="1" xfId="22" applyFont="1" applyFill="1" applyBorder="1">
      <alignment/>
      <protection/>
    </xf>
    <xf numFmtId="0" fontId="12" fillId="2" borderId="1" xfId="22" applyFont="1" applyFill="1" applyBorder="1" applyAlignment="1">
      <alignment horizontal="center"/>
      <protection/>
    </xf>
    <xf numFmtId="0" fontId="6" fillId="2" borderId="29" xfId="22" applyFont="1" applyFill="1" applyBorder="1">
      <alignment/>
      <protection/>
    </xf>
    <xf numFmtId="3" fontId="6" fillId="2" borderId="1" xfId="22" applyNumberFormat="1" applyFont="1" applyFill="1" applyBorder="1" applyAlignment="1">
      <alignment horizontal="right"/>
      <protection/>
    </xf>
    <xf numFmtId="49" fontId="1" fillId="0" borderId="1" xfId="22" applyNumberFormat="1" applyFont="1" applyFill="1" applyBorder="1">
      <alignment/>
      <protection/>
    </xf>
    <xf numFmtId="0" fontId="1" fillId="0" borderId="1" xfId="22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12" fillId="0" borderId="1" xfId="22" applyFont="1" applyFill="1" applyBorder="1" applyAlignment="1">
      <alignment horizontal="center"/>
      <protection/>
    </xf>
    <xf numFmtId="0" fontId="6" fillId="0" borderId="29" xfId="22" applyFont="1" applyFill="1" applyBorder="1">
      <alignment/>
      <protection/>
    </xf>
    <xf numFmtId="3" fontId="6" fillId="0" borderId="1" xfId="22" applyNumberFormat="1" applyFont="1" applyFill="1" applyBorder="1" applyAlignment="1">
      <alignment horizontal="right"/>
      <protection/>
    </xf>
    <xf numFmtId="49" fontId="0" fillId="2" borderId="1" xfId="22" applyNumberFormat="1" applyFont="1" applyFill="1" applyBorder="1" applyAlignment="1">
      <alignment horizontal="right"/>
      <protection/>
    </xf>
    <xf numFmtId="0" fontId="3" fillId="2" borderId="1" xfId="22" applyFont="1" applyFill="1" applyBorder="1" applyAlignment="1">
      <alignment horizontal="center"/>
      <protection/>
    </xf>
    <xf numFmtId="0" fontId="1" fillId="2" borderId="29" xfId="22" applyFont="1" applyFill="1" applyBorder="1">
      <alignment/>
      <protection/>
    </xf>
    <xf numFmtId="49" fontId="0" fillId="0" borderId="1" xfId="22" applyNumberFormat="1" applyFont="1" applyBorder="1">
      <alignment/>
      <protection/>
    </xf>
    <xf numFmtId="0" fontId="0" fillId="0" borderId="1" xfId="22" applyFont="1" applyBorder="1">
      <alignment/>
      <protection/>
    </xf>
    <xf numFmtId="0" fontId="12" fillId="0" borderId="1" xfId="22" applyFont="1" applyBorder="1" applyAlignment="1">
      <alignment horizontal="center"/>
      <protection/>
    </xf>
    <xf numFmtId="0" fontId="0" fillId="0" borderId="29" xfId="22" applyFont="1" applyBorder="1">
      <alignment/>
      <protection/>
    </xf>
    <xf numFmtId="0" fontId="3" fillId="0" borderId="1" xfId="22" applyFont="1" applyBorder="1" applyAlignment="1">
      <alignment horizontal="center"/>
      <protection/>
    </xf>
    <xf numFmtId="3" fontId="0" fillId="0" borderId="1" xfId="22" applyNumberFormat="1" applyFont="1" applyFill="1" applyBorder="1" applyAlignment="1">
      <alignment horizontal="right"/>
      <protection/>
    </xf>
    <xf numFmtId="49" fontId="15" fillId="0" borderId="1" xfId="22" applyNumberFormat="1" applyFont="1" applyBorder="1" applyAlignment="1">
      <alignment/>
      <protection/>
    </xf>
    <xf numFmtId="49" fontId="1" fillId="0" borderId="1" xfId="22" applyNumberFormat="1" applyFont="1" applyBorder="1">
      <alignment/>
      <protection/>
    </xf>
    <xf numFmtId="49" fontId="1" fillId="0" borderId="1" xfId="22" applyNumberFormat="1" applyFont="1" applyBorder="1" applyAlignment="1">
      <alignment horizontal="left"/>
      <protection/>
    </xf>
    <xf numFmtId="0" fontId="1" fillId="0" borderId="1" xfId="22" applyFont="1" applyBorder="1">
      <alignment/>
      <protection/>
    </xf>
    <xf numFmtId="0" fontId="2" fillId="0" borderId="1" xfId="22" applyFont="1" applyBorder="1" applyAlignment="1">
      <alignment horizontal="center"/>
      <protection/>
    </xf>
    <xf numFmtId="16" fontId="3" fillId="0" borderId="1" xfId="22" applyNumberFormat="1" applyFont="1" applyBorder="1" applyAlignment="1">
      <alignment horizontal="center"/>
      <protection/>
    </xf>
    <xf numFmtId="49" fontId="3" fillId="0" borderId="1" xfId="22" applyNumberFormat="1" applyFont="1" applyBorder="1" applyAlignment="1">
      <alignment horizontal="center"/>
      <protection/>
    </xf>
    <xf numFmtId="49" fontId="1" fillId="2" borderId="1" xfId="22" applyNumberFormat="1" applyFont="1" applyFill="1" applyBorder="1">
      <alignment/>
      <protection/>
    </xf>
    <xf numFmtId="49" fontId="1" fillId="2" borderId="1" xfId="22" applyNumberFormat="1" applyFont="1" applyFill="1" applyBorder="1" applyAlignment="1">
      <alignment horizontal="left"/>
      <protection/>
    </xf>
    <xf numFmtId="0" fontId="1" fillId="2" borderId="1" xfId="22" applyFont="1" applyFill="1" applyBorder="1">
      <alignment/>
      <protection/>
    </xf>
    <xf numFmtId="0" fontId="0" fillId="2" borderId="1" xfId="22" applyFont="1" applyFill="1" applyBorder="1">
      <alignment/>
      <protection/>
    </xf>
    <xf numFmtId="3" fontId="1" fillId="2" borderId="1" xfId="22" applyNumberFormat="1" applyFont="1" applyFill="1" applyBorder="1" applyAlignment="1">
      <alignment horizontal="right"/>
      <protection/>
    </xf>
    <xf numFmtId="49" fontId="0" fillId="0" borderId="1" xfId="22" applyNumberFormat="1" applyFont="1" applyFill="1" applyBorder="1">
      <alignment/>
      <protection/>
    </xf>
    <xf numFmtId="49" fontId="0" fillId="0" borderId="1" xfId="22" applyNumberFormat="1" applyFont="1" applyFill="1" applyBorder="1" applyAlignment="1">
      <alignment horizontal="left"/>
      <protection/>
    </xf>
    <xf numFmtId="49" fontId="0" fillId="0" borderId="1" xfId="22" applyNumberFormat="1" applyFont="1" applyFill="1" applyBorder="1" applyAlignment="1">
      <alignment horizontal="right"/>
      <protection/>
    </xf>
    <xf numFmtId="0" fontId="0" fillId="0" borderId="1" xfId="22" applyFont="1" applyFill="1" applyBorder="1">
      <alignment/>
      <protection/>
    </xf>
    <xf numFmtId="0" fontId="3" fillId="0" borderId="1" xfId="22" applyFont="1" applyFill="1" applyBorder="1" applyAlignment="1">
      <alignment horizontal="center"/>
      <protection/>
    </xf>
    <xf numFmtId="0" fontId="0" fillId="0" borderId="29" xfId="22" applyFont="1" applyFill="1" applyBorder="1">
      <alignment/>
      <protection/>
    </xf>
    <xf numFmtId="49" fontId="15" fillId="0" borderId="1" xfId="22" applyNumberFormat="1" applyFont="1" applyFill="1" applyBorder="1" applyAlignment="1">
      <alignment horizontal="left"/>
      <protection/>
    </xf>
    <xf numFmtId="49" fontId="6" fillId="2" borderId="1" xfId="22" applyNumberFormat="1" applyFont="1" applyFill="1" applyBorder="1">
      <alignment/>
      <protection/>
    </xf>
    <xf numFmtId="49" fontId="6" fillId="2" borderId="1" xfId="22" applyNumberFormat="1" applyFont="1" applyFill="1" applyBorder="1" applyAlignment="1">
      <alignment horizontal="left"/>
      <protection/>
    </xf>
    <xf numFmtId="49" fontId="6" fillId="2" borderId="1" xfId="22" applyNumberFormat="1" applyFont="1" applyFill="1" applyBorder="1" applyAlignment="1">
      <alignment horizontal="right"/>
      <protection/>
    </xf>
    <xf numFmtId="3" fontId="22" fillId="0" borderId="0" xfId="21" applyNumberFormat="1">
      <alignment/>
      <protection/>
    </xf>
    <xf numFmtId="49" fontId="6" fillId="0" borderId="1" xfId="22" applyNumberFormat="1" applyFont="1" applyFill="1" applyBorder="1">
      <alignment/>
      <protection/>
    </xf>
    <xf numFmtId="49" fontId="6" fillId="0" borderId="1" xfId="22" applyNumberFormat="1" applyFont="1" applyFill="1" applyBorder="1" applyAlignment="1">
      <alignment horizontal="left"/>
      <protection/>
    </xf>
    <xf numFmtId="49" fontId="6" fillId="0" borderId="1" xfId="22" applyNumberFormat="1" applyFont="1" applyFill="1" applyBorder="1" applyAlignment="1">
      <alignment horizontal="right"/>
      <protection/>
    </xf>
    <xf numFmtId="3" fontId="22" fillId="0" borderId="0" xfId="21" applyNumberFormat="1" applyFill="1">
      <alignment/>
      <protection/>
    </xf>
    <xf numFmtId="164" fontId="5" fillId="2" borderId="11" xfId="22" applyNumberFormat="1" applyFont="1" applyFill="1" applyBorder="1" applyAlignment="1">
      <alignment/>
      <protection/>
    </xf>
    <xf numFmtId="3" fontId="22" fillId="0" borderId="0" xfId="21" applyNumberFormat="1" applyFont="1">
      <alignment/>
      <protection/>
    </xf>
    <xf numFmtId="0" fontId="22" fillId="0" borderId="0" xfId="21" applyFont="1">
      <alignment/>
      <protection/>
    </xf>
    <xf numFmtId="0" fontId="5" fillId="0" borderId="1" xfId="22" applyFont="1" applyBorder="1">
      <alignment/>
      <protection/>
    </xf>
    <xf numFmtId="16" fontId="13" fillId="0" borderId="1" xfId="22" applyNumberFormat="1" applyFont="1" applyFill="1" applyBorder="1" applyAlignment="1">
      <alignment horizontal="center"/>
      <protection/>
    </xf>
    <xf numFmtId="16" fontId="13" fillId="0" borderId="1" xfId="22" applyNumberFormat="1" applyFont="1" applyBorder="1" applyAlignment="1">
      <alignment horizontal="center"/>
      <protection/>
    </xf>
    <xf numFmtId="0" fontId="6" fillId="0" borderId="1" xfId="22" applyFont="1" applyBorder="1">
      <alignment/>
      <protection/>
    </xf>
    <xf numFmtId="49" fontId="6" fillId="0" borderId="1" xfId="22" applyNumberFormat="1" applyFont="1" applyBorder="1" applyAlignment="1">
      <alignment horizontal="right"/>
      <protection/>
    </xf>
    <xf numFmtId="16" fontId="12" fillId="0" borderId="1" xfId="22" applyNumberFormat="1" applyFont="1" applyBorder="1" applyAlignment="1">
      <alignment horizontal="center"/>
      <protection/>
    </xf>
    <xf numFmtId="0" fontId="12" fillId="0" borderId="29" xfId="22" applyFont="1" applyFill="1" applyBorder="1">
      <alignment/>
      <protection/>
    </xf>
    <xf numFmtId="49" fontId="3" fillId="0" borderId="1" xfId="22" applyNumberFormat="1" applyFont="1" applyFill="1" applyBorder="1">
      <alignment/>
      <protection/>
    </xf>
    <xf numFmtId="49" fontId="3" fillId="0" borderId="1" xfId="22" applyNumberFormat="1" applyFont="1" applyFill="1" applyBorder="1" applyAlignment="1">
      <alignment horizontal="left"/>
      <protection/>
    </xf>
    <xf numFmtId="0" fontId="3" fillId="0" borderId="1" xfId="22" applyFont="1" applyFill="1" applyBorder="1">
      <alignment/>
      <protection/>
    </xf>
    <xf numFmtId="49" fontId="3" fillId="0" borderId="1" xfId="22" applyNumberFormat="1" applyFont="1" applyFill="1" applyBorder="1" applyAlignment="1">
      <alignment horizontal="right"/>
      <protection/>
    </xf>
    <xf numFmtId="0" fontId="3" fillId="0" borderId="0" xfId="22" applyFont="1" applyFill="1" applyBorder="1">
      <alignment/>
      <protection/>
    </xf>
    <xf numFmtId="3" fontId="3" fillId="0" borderId="1" xfId="22" applyNumberFormat="1" applyFont="1" applyFill="1" applyBorder="1" applyAlignment="1">
      <alignment horizontal="right"/>
      <protection/>
    </xf>
    <xf numFmtId="2" fontId="0" fillId="0" borderId="1" xfId="22" applyNumberFormat="1" applyFont="1" applyFill="1" applyBorder="1" applyAlignment="1">
      <alignment horizontal="right"/>
      <protection/>
    </xf>
    <xf numFmtId="2" fontId="0" fillId="0" borderId="1" xfId="22" applyNumberFormat="1" applyFont="1" applyFill="1" applyBorder="1" applyAlignment="1">
      <alignment horizontal="left"/>
      <protection/>
    </xf>
    <xf numFmtId="0" fontId="0" fillId="0" borderId="1" xfId="22" applyFont="1" applyBorder="1">
      <alignment/>
      <protection/>
    </xf>
    <xf numFmtId="0" fontId="5" fillId="0" borderId="1" xfId="22" applyFont="1" applyBorder="1" applyAlignment="1">
      <alignment horizontal="left"/>
      <protection/>
    </xf>
    <xf numFmtId="0" fontId="0" fillId="0" borderId="1" xfId="22" applyFont="1" applyBorder="1" applyAlignment="1">
      <alignment horizontal="left"/>
      <protection/>
    </xf>
    <xf numFmtId="3" fontId="0" fillId="0" borderId="1" xfId="22" applyNumberFormat="1" applyFont="1" applyBorder="1">
      <alignment/>
      <protection/>
    </xf>
    <xf numFmtId="0" fontId="0" fillId="0" borderId="1" xfId="22" applyFont="1" applyBorder="1" applyAlignment="1">
      <alignment horizontal="left"/>
      <protection/>
    </xf>
    <xf numFmtId="16" fontId="3" fillId="0" borderId="1" xfId="22" applyNumberFormat="1" applyFont="1" applyFill="1" applyBorder="1" applyAlignment="1">
      <alignment horizontal="center"/>
      <protection/>
    </xf>
    <xf numFmtId="49" fontId="0" fillId="2" borderId="1" xfId="22" applyNumberFormat="1" applyFont="1" applyFill="1" applyBorder="1" applyAlignment="1">
      <alignment horizontal="center"/>
      <protection/>
    </xf>
    <xf numFmtId="49" fontId="0" fillId="0" borderId="1" xfId="22" applyNumberFormat="1" applyFont="1" applyBorder="1">
      <alignment/>
      <protection/>
    </xf>
    <xf numFmtId="3" fontId="15" fillId="0" borderId="1" xfId="22" applyNumberFormat="1" applyFont="1" applyFill="1" applyBorder="1" applyAlignment="1">
      <alignment horizontal="right"/>
      <protection/>
    </xf>
    <xf numFmtId="3" fontId="5" fillId="0" borderId="1" xfId="22" applyNumberFormat="1" applyFont="1" applyFill="1" applyBorder="1" applyAlignment="1">
      <alignment horizontal="center"/>
      <protection/>
    </xf>
    <xf numFmtId="0" fontId="26" fillId="0" borderId="0" xfId="21" applyFont="1">
      <alignment/>
      <protection/>
    </xf>
    <xf numFmtId="0" fontId="22" fillId="0" borderId="0" xfId="2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24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0" borderId="0" xfId="28" applyFont="1" applyAlignment="1">
      <alignment horizontal="center"/>
      <protection/>
    </xf>
  </cellXfs>
  <cellStyles count="1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0" xfId="20"/>
    <cellStyle name="normálne_ekon-6-2011" xfId="21"/>
    <cellStyle name="normálne_Hárok1" xfId="22"/>
    <cellStyle name="normálne_Hárok1_PR-čerpanie za 1. - 6.2011-sumár" xfId="23"/>
    <cellStyle name="normálne_Hárok1_Výdavky-6-2011-sumár" xfId="24"/>
    <cellStyle name="normálne_Hárok2" xfId="25"/>
    <cellStyle name="normálne_List1" xfId="26"/>
    <cellStyle name="normálne_MIMRfondy-6-11" xfId="27"/>
    <cellStyle name="normálne_PR-čerpanie za 1. - 6.2011-sumár" xfId="28"/>
    <cellStyle name="Percent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zoomScale="75" zoomScaleNormal="75" workbookViewId="0" topLeftCell="A1">
      <selection activeCell="F32" sqref="F32"/>
    </sheetView>
  </sheetViews>
  <sheetFormatPr defaultColWidth="9.00390625" defaultRowHeight="12.75"/>
  <cols>
    <col min="1" max="1" width="85.125" style="0" customWidth="1"/>
    <col min="2" max="2" width="12.75390625" style="0" customWidth="1"/>
    <col min="3" max="3" width="11.375" style="0" customWidth="1"/>
    <col min="4" max="4" width="5.875" style="0" customWidth="1"/>
  </cols>
  <sheetData>
    <row r="1" ht="12.75">
      <c r="D1" s="113" t="s">
        <v>141</v>
      </c>
    </row>
    <row r="2" spans="1:4" ht="15">
      <c r="A2" s="1075" t="s">
        <v>142</v>
      </c>
      <c r="B2" s="1075"/>
      <c r="C2" s="1075"/>
      <c r="D2" s="1075"/>
    </row>
    <row r="3" spans="1:4" s="154" customFormat="1" ht="16.5" customHeight="1">
      <c r="A3" s="1076" t="s">
        <v>37</v>
      </c>
      <c r="B3" s="1076"/>
      <c r="C3" s="1076"/>
      <c r="D3" s="1076"/>
    </row>
    <row r="4" s="154" customFormat="1" ht="16.5" customHeight="1">
      <c r="A4" s="112"/>
    </row>
    <row r="5" spans="1:4" s="154" customFormat="1" ht="12" customHeight="1" thickBot="1">
      <c r="A5" s="315"/>
      <c r="D5" s="316" t="s">
        <v>143</v>
      </c>
    </row>
    <row r="6" spans="1:4" ht="13.5" thickTop="1">
      <c r="A6" s="317"/>
      <c r="B6" s="318" t="s">
        <v>9</v>
      </c>
      <c r="C6" s="318" t="s">
        <v>38</v>
      </c>
      <c r="D6" s="319" t="s">
        <v>39</v>
      </c>
    </row>
    <row r="7" spans="1:4" ht="13.5" thickBot="1">
      <c r="A7" s="320" t="s">
        <v>144</v>
      </c>
      <c r="B7" s="321">
        <v>2011</v>
      </c>
      <c r="C7" s="321" t="s">
        <v>145</v>
      </c>
      <c r="D7" s="322" t="s">
        <v>40</v>
      </c>
    </row>
    <row r="8" spans="1:4" s="326" customFormat="1" ht="15.75" thickTop="1">
      <c r="A8" s="323" t="s">
        <v>146</v>
      </c>
      <c r="B8" s="324"/>
      <c r="C8" s="324"/>
      <c r="D8" s="325"/>
    </row>
    <row r="9" spans="1:4" s="11" customFormat="1" ht="12.75">
      <c r="A9" s="327"/>
      <c r="B9" s="328"/>
      <c r="C9" s="328"/>
      <c r="D9" s="329"/>
    </row>
    <row r="10" spans="1:4" s="31" customFormat="1" ht="15">
      <c r="A10" s="330" t="s">
        <v>147</v>
      </c>
      <c r="B10" s="331"/>
      <c r="C10" s="331"/>
      <c r="D10" s="329"/>
    </row>
    <row r="11" spans="1:4" ht="12.75">
      <c r="A11" s="332" t="s">
        <v>148</v>
      </c>
      <c r="B11" s="333">
        <v>797400</v>
      </c>
      <c r="C11" s="333">
        <v>411711</v>
      </c>
      <c r="D11" s="334">
        <f aca="true" t="shared" si="0" ref="D11:D19">100*C11/B11</f>
        <v>51.63167795334838</v>
      </c>
    </row>
    <row r="12" spans="1:4" ht="12.75">
      <c r="A12" s="332" t="s">
        <v>149</v>
      </c>
      <c r="B12" s="333">
        <v>26600</v>
      </c>
      <c r="C12" s="333">
        <v>11834</v>
      </c>
      <c r="D12" s="334">
        <f t="shared" si="0"/>
        <v>44.48872180451128</v>
      </c>
    </row>
    <row r="13" spans="1:4" ht="12.75">
      <c r="A13" s="332" t="s">
        <v>150</v>
      </c>
      <c r="B13" s="333">
        <v>27000</v>
      </c>
      <c r="C13" s="333">
        <v>14157</v>
      </c>
      <c r="D13" s="334">
        <f t="shared" si="0"/>
        <v>52.43333333333333</v>
      </c>
    </row>
    <row r="14" spans="1:4" ht="12.75">
      <c r="A14" s="332" t="s">
        <v>151</v>
      </c>
      <c r="B14" s="333">
        <v>72000</v>
      </c>
      <c r="C14" s="333">
        <v>37159</v>
      </c>
      <c r="D14" s="334">
        <f t="shared" si="0"/>
        <v>51.609722222222224</v>
      </c>
    </row>
    <row r="15" spans="1:4" ht="12.75">
      <c r="A15" s="332" t="s">
        <v>152</v>
      </c>
      <c r="B15" s="333">
        <v>96800</v>
      </c>
      <c r="C15" s="333">
        <v>54201</v>
      </c>
      <c r="D15" s="334">
        <f t="shared" si="0"/>
        <v>55.99276859504132</v>
      </c>
    </row>
    <row r="16" spans="1:4" ht="12.75">
      <c r="A16" s="332" t="s">
        <v>153</v>
      </c>
      <c r="B16" s="333">
        <v>692880</v>
      </c>
      <c r="C16" s="333">
        <v>324321</v>
      </c>
      <c r="D16" s="334">
        <f t="shared" si="0"/>
        <v>46.807672324211985</v>
      </c>
    </row>
    <row r="17" spans="1:4" ht="12.75">
      <c r="A17" s="332" t="s">
        <v>154</v>
      </c>
      <c r="B17" s="333">
        <v>126120</v>
      </c>
      <c r="C17" s="333">
        <v>56296</v>
      </c>
      <c r="D17" s="334">
        <f t="shared" si="0"/>
        <v>44.63685379004123</v>
      </c>
    </row>
    <row r="18" spans="1:4" ht="12.75">
      <c r="A18" s="332" t="s">
        <v>155</v>
      </c>
      <c r="B18" s="333">
        <v>2000</v>
      </c>
      <c r="C18" s="333">
        <v>1631</v>
      </c>
      <c r="D18" s="334">
        <f t="shared" si="0"/>
        <v>81.55</v>
      </c>
    </row>
    <row r="19" spans="1:4" s="326" customFormat="1" ht="15">
      <c r="A19" s="335" t="s">
        <v>156</v>
      </c>
      <c r="B19" s="336">
        <f>SUM(B11:B18)</f>
        <v>1840800</v>
      </c>
      <c r="C19" s="336">
        <f>SUM(C11:C18)</f>
        <v>911310</v>
      </c>
      <c r="D19" s="334">
        <f t="shared" si="0"/>
        <v>49.50619295958279</v>
      </c>
    </row>
    <row r="20" spans="1:4" s="326" customFormat="1" ht="15">
      <c r="A20" s="335"/>
      <c r="B20" s="336"/>
      <c r="C20" s="336"/>
      <c r="D20" s="334"/>
    </row>
    <row r="21" spans="1:4" s="11" customFormat="1" ht="12.75">
      <c r="A21" s="327"/>
      <c r="B21" s="337"/>
      <c r="C21" s="337"/>
      <c r="D21" s="334"/>
    </row>
    <row r="22" spans="1:4" s="31" customFormat="1" ht="15">
      <c r="A22" s="330" t="s">
        <v>157</v>
      </c>
      <c r="B22" s="338"/>
      <c r="C22" s="338"/>
      <c r="D22" s="334"/>
    </row>
    <row r="23" spans="1:4" ht="12.75">
      <c r="A23" s="332" t="s">
        <v>158</v>
      </c>
      <c r="B23" s="333">
        <v>50000</v>
      </c>
      <c r="C23" s="333">
        <v>18163</v>
      </c>
      <c r="D23" s="334">
        <f>100*C23/B23</f>
        <v>36.326</v>
      </c>
    </row>
    <row r="24" spans="1:4" ht="12.75">
      <c r="A24" s="332" t="s">
        <v>159</v>
      </c>
      <c r="B24" s="333">
        <v>60000</v>
      </c>
      <c r="C24" s="333">
        <v>29961</v>
      </c>
      <c r="D24" s="334">
        <f>100*C24/B24</f>
        <v>49.935</v>
      </c>
    </row>
    <row r="25" spans="1:4" ht="12.75">
      <c r="A25" s="332" t="s">
        <v>160</v>
      </c>
      <c r="B25" s="333">
        <v>15000</v>
      </c>
      <c r="C25" s="333">
        <v>6030</v>
      </c>
      <c r="D25" s="334">
        <f>100*C25/B25</f>
        <v>40.2</v>
      </c>
    </row>
    <row r="26" spans="1:4" ht="12.75">
      <c r="A26" s="332" t="s">
        <v>161</v>
      </c>
      <c r="B26" s="333">
        <v>6400</v>
      </c>
      <c r="C26" s="333">
        <v>3112</v>
      </c>
      <c r="D26" s="334">
        <f>100*C26/B26</f>
        <v>48.625</v>
      </c>
    </row>
    <row r="27" spans="1:4" ht="12.75">
      <c r="A27" s="332" t="s">
        <v>162</v>
      </c>
      <c r="B27" s="333">
        <v>0</v>
      </c>
      <c r="C27" s="333">
        <v>1710</v>
      </c>
      <c r="D27" s="334">
        <v>0</v>
      </c>
    </row>
    <row r="28" spans="1:4" ht="12.75">
      <c r="A28" s="332" t="s">
        <v>163</v>
      </c>
      <c r="B28" s="333">
        <v>5000</v>
      </c>
      <c r="C28" s="333">
        <v>3555</v>
      </c>
      <c r="D28" s="334">
        <f>100*C28/B28</f>
        <v>71.1</v>
      </c>
    </row>
    <row r="29" spans="1:4" s="326" customFormat="1" ht="15">
      <c r="A29" s="335" t="s">
        <v>156</v>
      </c>
      <c r="B29" s="336">
        <f>SUM(B23:B28)</f>
        <v>136400</v>
      </c>
      <c r="C29" s="336">
        <f>SUM(C23:C28)</f>
        <v>62531</v>
      </c>
      <c r="D29" s="334">
        <f>100*C29/B29</f>
        <v>45.84384164222874</v>
      </c>
    </row>
    <row r="30" spans="1:4" ht="12.75">
      <c r="A30" s="332"/>
      <c r="B30" s="333"/>
      <c r="C30" s="333"/>
      <c r="D30" s="334"/>
    </row>
    <row r="31" spans="1:4" ht="12.75">
      <c r="A31" s="332"/>
      <c r="B31" s="333"/>
      <c r="C31" s="333"/>
      <c r="D31" s="334"/>
    </row>
    <row r="32" spans="1:4" s="326" customFormat="1" ht="15">
      <c r="A32" s="335" t="s">
        <v>164</v>
      </c>
      <c r="B32" s="336">
        <v>4000</v>
      </c>
      <c r="C32" s="336">
        <v>1247</v>
      </c>
      <c r="D32" s="334">
        <f>100*C32/B32</f>
        <v>31.175</v>
      </c>
    </row>
    <row r="33" spans="1:4" s="11" customFormat="1" ht="12.75">
      <c r="A33" s="327"/>
      <c r="B33" s="337"/>
      <c r="C33" s="337"/>
      <c r="D33" s="334"/>
    </row>
    <row r="34" spans="1:4" s="11" customFormat="1" ht="12.75">
      <c r="A34" s="327"/>
      <c r="B34" s="337"/>
      <c r="C34" s="337"/>
      <c r="D34" s="334"/>
    </row>
    <row r="35" spans="1:4" s="11" customFormat="1" ht="12.75">
      <c r="A35" s="327"/>
      <c r="B35" s="337"/>
      <c r="C35" s="337"/>
      <c r="D35" s="334"/>
    </row>
    <row r="36" spans="1:4" s="11" customFormat="1" ht="12.75">
      <c r="A36" s="327"/>
      <c r="B36" s="337"/>
      <c r="C36" s="337"/>
      <c r="D36" s="334"/>
    </row>
    <row r="37" spans="1:4" s="11" customFormat="1" ht="12.75">
      <c r="A37" s="327"/>
      <c r="B37" s="337"/>
      <c r="C37" s="337"/>
      <c r="D37" s="334"/>
    </row>
    <row r="38" spans="1:4" s="326" customFormat="1" ht="15">
      <c r="A38" s="335" t="s">
        <v>165</v>
      </c>
      <c r="B38" s="336"/>
      <c r="C38" s="336"/>
      <c r="D38" s="334"/>
    </row>
    <row r="39" spans="1:4" s="326" customFormat="1" ht="15">
      <c r="A39" s="335"/>
      <c r="B39" s="336"/>
      <c r="C39" s="336"/>
      <c r="D39" s="334"/>
    </row>
    <row r="40" spans="1:4" ht="12.75">
      <c r="A40" s="332" t="s">
        <v>166</v>
      </c>
      <c r="B40" s="333">
        <v>170000</v>
      </c>
      <c r="C40" s="333">
        <v>68725</v>
      </c>
      <c r="D40" s="334">
        <f>100*C40/B40</f>
        <v>40.4264705882353</v>
      </c>
    </row>
    <row r="41" spans="1:4" ht="12.75">
      <c r="A41" s="332" t="s">
        <v>167</v>
      </c>
      <c r="B41" s="333">
        <v>10200</v>
      </c>
      <c r="C41" s="333">
        <v>10130</v>
      </c>
      <c r="D41" s="334">
        <f>100*C41/B41</f>
        <v>99.31372549019608</v>
      </c>
    </row>
    <row r="42" spans="1:4" ht="12.75">
      <c r="A42" s="332" t="s">
        <v>168</v>
      </c>
      <c r="B42" s="333">
        <v>600</v>
      </c>
      <c r="C42" s="333">
        <v>145</v>
      </c>
      <c r="D42" s="334">
        <f>100*C42/B42</f>
        <v>24.166666666666668</v>
      </c>
    </row>
    <row r="43" spans="1:4" ht="12.75">
      <c r="A43" s="332" t="s">
        <v>169</v>
      </c>
      <c r="B43" s="339">
        <v>43.2</v>
      </c>
      <c r="C43" s="339">
        <v>48.9</v>
      </c>
      <c r="D43" s="340" t="s">
        <v>170</v>
      </c>
    </row>
    <row r="44" spans="1:4" ht="12.75">
      <c r="A44" s="332"/>
      <c r="B44" s="333"/>
      <c r="C44" s="333"/>
      <c r="D44" s="334"/>
    </row>
    <row r="45" spans="1:4" ht="12.75">
      <c r="A45" s="332"/>
      <c r="B45" s="333"/>
      <c r="C45" s="333"/>
      <c r="D45" s="334"/>
    </row>
    <row r="46" spans="1:4" ht="12.75">
      <c r="A46" s="332"/>
      <c r="B46" s="333"/>
      <c r="C46" s="333"/>
      <c r="D46" s="334"/>
    </row>
    <row r="47" spans="1:4" ht="12.75">
      <c r="A47" s="332"/>
      <c r="B47" s="333"/>
      <c r="C47" s="333"/>
      <c r="D47" s="334"/>
    </row>
    <row r="48" spans="1:4" ht="12.75">
      <c r="A48" s="332"/>
      <c r="B48" s="333"/>
      <c r="C48" s="333"/>
      <c r="D48" s="334"/>
    </row>
    <row r="49" spans="1:4" ht="12.75">
      <c r="A49" s="332"/>
      <c r="B49" s="333"/>
      <c r="C49" s="333"/>
      <c r="D49" s="334"/>
    </row>
    <row r="50" spans="1:4" s="326" customFormat="1" ht="15">
      <c r="A50" s="335" t="s">
        <v>171</v>
      </c>
      <c r="B50" s="336">
        <v>73425</v>
      </c>
      <c r="C50" s="336">
        <v>41299</v>
      </c>
      <c r="D50" s="334">
        <f>100*C50/B50</f>
        <v>56.246510044262855</v>
      </c>
    </row>
    <row r="51" spans="1:4" s="326" customFormat="1" ht="15">
      <c r="A51" s="335"/>
      <c r="B51" s="336"/>
      <c r="C51" s="336"/>
      <c r="D51" s="336"/>
    </row>
    <row r="52" spans="1:4" s="326" customFormat="1" ht="15">
      <c r="A52" s="335"/>
      <c r="B52" s="336"/>
      <c r="C52" s="336"/>
      <c r="D52" s="336"/>
    </row>
    <row r="53" spans="1:4" s="326" customFormat="1" ht="15">
      <c r="A53" s="335"/>
      <c r="B53" s="336"/>
      <c r="C53" s="336"/>
      <c r="D53" s="336"/>
    </row>
    <row r="54" spans="1:4" s="326" customFormat="1" ht="15">
      <c r="A54" s="335"/>
      <c r="B54" s="336"/>
      <c r="C54" s="336"/>
      <c r="D54" s="336"/>
    </row>
    <row r="55" spans="1:4" s="11" customFormat="1" ht="12.75">
      <c r="A55" s="327"/>
      <c r="B55" s="337"/>
      <c r="C55" s="337"/>
      <c r="D55" s="337"/>
    </row>
    <row r="56" spans="1:4" s="11" customFormat="1" ht="12.75">
      <c r="A56" s="327"/>
      <c r="B56" s="337"/>
      <c r="C56" s="337"/>
      <c r="D56" s="337"/>
    </row>
    <row r="57" spans="1:4" ht="12.75">
      <c r="A57" s="341"/>
      <c r="B57" s="342"/>
      <c r="C57" s="342"/>
      <c r="D57" s="342"/>
    </row>
    <row r="58" spans="1:2" ht="12.75">
      <c r="A58" s="82"/>
      <c r="B58" s="82"/>
    </row>
    <row r="59" spans="1:2" ht="12.75">
      <c r="A59" s="82"/>
      <c r="B59" s="82"/>
    </row>
    <row r="60" spans="1:2" ht="12.75">
      <c r="A60" s="82"/>
      <c r="B60" s="82"/>
    </row>
    <row r="61" spans="1:2" ht="12.75">
      <c r="A61" s="82"/>
      <c r="B61" s="82"/>
    </row>
    <row r="62" spans="1:2" ht="12.75">
      <c r="A62" s="82"/>
      <c r="B62" s="82"/>
    </row>
    <row r="63" spans="1:2" ht="12.75">
      <c r="A63" s="82"/>
      <c r="B63" s="82"/>
    </row>
    <row r="64" spans="1:2" ht="12.75">
      <c r="A64" s="82"/>
      <c r="B64" s="82"/>
    </row>
    <row r="65" spans="1:2" ht="12.75">
      <c r="A65" s="82"/>
      <c r="B65" s="82"/>
    </row>
    <row r="66" spans="1:2" ht="12.75">
      <c r="A66" s="82"/>
      <c r="B66" s="82"/>
    </row>
    <row r="67" spans="1:2" ht="12.75">
      <c r="A67" s="82"/>
      <c r="B67" s="82"/>
    </row>
  </sheetData>
  <mergeCells count="2">
    <mergeCell ref="A2:D2"/>
    <mergeCell ref="A3:D3"/>
  </mergeCells>
  <printOptions/>
  <pageMargins left="0.75" right="0.75" top="1" bottom="1" header="0.4921259845" footer="0.4921259845"/>
  <pageSetup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C10">
      <selection activeCell="J3" sqref="J3"/>
    </sheetView>
  </sheetViews>
  <sheetFormatPr defaultColWidth="9.00390625" defaultRowHeight="12.75"/>
  <cols>
    <col min="1" max="1" width="4.375" style="124" customWidth="1"/>
    <col min="2" max="2" width="6.00390625" style="124" customWidth="1"/>
    <col min="3" max="3" width="4.125" style="124" customWidth="1"/>
    <col min="4" max="4" width="4.25390625" style="124" customWidth="1"/>
    <col min="5" max="5" width="3.625" style="124" customWidth="1"/>
    <col min="6" max="6" width="8.375" style="554" customWidth="1"/>
    <col min="7" max="7" width="85.375" style="0" customWidth="1"/>
    <col min="8" max="8" width="10.75390625" style="0" customWidth="1"/>
    <col min="9" max="9" width="11.125" style="0" customWidth="1"/>
    <col min="10" max="10" width="7.125" style="555" customWidth="1"/>
  </cols>
  <sheetData>
    <row r="1" spans="1:10" ht="15">
      <c r="A1" s="1075" t="s">
        <v>57</v>
      </c>
      <c r="B1" s="1075"/>
      <c r="C1" s="1075"/>
      <c r="D1" s="1075"/>
      <c r="E1" s="1075"/>
      <c r="F1" s="1075"/>
      <c r="G1" s="1075"/>
      <c r="H1" s="1075"/>
      <c r="I1" s="1075"/>
      <c r="J1" s="1075"/>
    </row>
    <row r="2" ht="12.75">
      <c r="A2" s="553"/>
    </row>
    <row r="3" spans="1:10" s="196" customFormat="1" ht="15.75" customHeight="1" thickBot="1">
      <c r="A3" s="556" t="s">
        <v>274</v>
      </c>
      <c r="B3" s="556"/>
      <c r="C3" s="556"/>
      <c r="D3" s="556"/>
      <c r="E3" s="556"/>
      <c r="F3" s="557"/>
      <c r="G3" s="556"/>
      <c r="H3" s="556"/>
      <c r="J3" s="555" t="s">
        <v>35</v>
      </c>
    </row>
    <row r="4" spans="1:10" ht="13.5" thickTop="1">
      <c r="A4" s="558" t="s">
        <v>275</v>
      </c>
      <c r="B4" s="559"/>
      <c r="C4" s="560" t="s">
        <v>276</v>
      </c>
      <c r="D4" s="560" t="s">
        <v>63</v>
      </c>
      <c r="E4" s="560" t="s">
        <v>277</v>
      </c>
      <c r="F4" s="561" t="s">
        <v>173</v>
      </c>
      <c r="G4" s="562" t="s">
        <v>65</v>
      </c>
      <c r="H4" s="563" t="s">
        <v>9</v>
      </c>
      <c r="I4" s="563" t="s">
        <v>38</v>
      </c>
      <c r="J4" s="564" t="s">
        <v>39</v>
      </c>
    </row>
    <row r="5" spans="1:10" ht="13.5" thickBot="1">
      <c r="A5" s="565" t="s">
        <v>278</v>
      </c>
      <c r="B5" s="566"/>
      <c r="C5" s="127" t="s">
        <v>67</v>
      </c>
      <c r="D5" s="127" t="s">
        <v>67</v>
      </c>
      <c r="E5" s="127"/>
      <c r="F5" s="128" t="s">
        <v>68</v>
      </c>
      <c r="G5" s="567"/>
      <c r="H5" s="568">
        <v>2011</v>
      </c>
      <c r="I5" s="568" t="s">
        <v>145</v>
      </c>
      <c r="J5" s="569" t="s">
        <v>279</v>
      </c>
    </row>
    <row r="6" spans="1:10" s="8" customFormat="1" ht="15.75" thickTop="1">
      <c r="A6" s="570" t="s">
        <v>176</v>
      </c>
      <c r="B6" s="570" t="s">
        <v>280</v>
      </c>
      <c r="C6" s="571"/>
      <c r="D6" s="571"/>
      <c r="E6" s="571"/>
      <c r="F6" s="572" t="s">
        <v>281</v>
      </c>
      <c r="G6" s="573" t="s">
        <v>282</v>
      </c>
      <c r="H6" s="574">
        <f>SUM(H7+H10)</f>
        <v>9400</v>
      </c>
      <c r="I6" s="574">
        <f>SUM(I7+I10)</f>
        <v>2519</v>
      </c>
      <c r="J6" s="62">
        <f aca="true" t="shared" si="0" ref="J6:J22">100*I6/H6</f>
        <v>26.79787234042553</v>
      </c>
    </row>
    <row r="7" spans="1:10" s="74" customFormat="1" ht="12.75">
      <c r="A7" s="575"/>
      <c r="B7" s="575"/>
      <c r="C7" s="575" t="s">
        <v>84</v>
      </c>
      <c r="D7" s="576"/>
      <c r="E7" s="576"/>
      <c r="F7" s="577"/>
      <c r="G7" s="578" t="s">
        <v>283</v>
      </c>
      <c r="H7" s="212">
        <f>SUM(H8:H9)</f>
        <v>3000</v>
      </c>
      <c r="I7" s="212">
        <f>SUM(I8:I9)</f>
        <v>761</v>
      </c>
      <c r="J7" s="579">
        <f t="shared" si="0"/>
        <v>25.366666666666667</v>
      </c>
    </row>
    <row r="8" spans="1:10" s="154" customFormat="1" ht="12.75">
      <c r="A8" s="580"/>
      <c r="B8" s="580"/>
      <c r="C8" s="581"/>
      <c r="D8" s="580" t="s">
        <v>75</v>
      </c>
      <c r="E8" s="580"/>
      <c r="F8" s="582"/>
      <c r="G8" s="583" t="s">
        <v>284</v>
      </c>
      <c r="H8" s="584">
        <v>500</v>
      </c>
      <c r="I8" s="584">
        <v>123</v>
      </c>
      <c r="J8" s="579">
        <f t="shared" si="0"/>
        <v>24.6</v>
      </c>
    </row>
    <row r="9" spans="1:10" s="154" customFormat="1" ht="12.75">
      <c r="A9" s="580"/>
      <c r="B9" s="580"/>
      <c r="C9" s="581"/>
      <c r="D9" s="580" t="s">
        <v>75</v>
      </c>
      <c r="E9" s="580" t="s">
        <v>91</v>
      </c>
      <c r="F9" s="582"/>
      <c r="G9" s="583" t="s">
        <v>285</v>
      </c>
      <c r="H9" s="584">
        <v>2500</v>
      </c>
      <c r="I9" s="584">
        <v>638</v>
      </c>
      <c r="J9" s="579">
        <f t="shared" si="0"/>
        <v>25.52</v>
      </c>
    </row>
    <row r="10" spans="1:10" s="11" customFormat="1" ht="12.75">
      <c r="A10" s="581"/>
      <c r="B10" s="581"/>
      <c r="C10" s="581" t="s">
        <v>99</v>
      </c>
      <c r="D10" s="581"/>
      <c r="E10" s="581"/>
      <c r="F10" s="585"/>
      <c r="G10" s="586" t="s">
        <v>180</v>
      </c>
      <c r="H10" s="587">
        <f>SUM(H11:H12)</f>
        <v>6400</v>
      </c>
      <c r="I10" s="587">
        <f>SUM(I11:I12)</f>
        <v>1758</v>
      </c>
      <c r="J10" s="579">
        <f t="shared" si="0"/>
        <v>27.46875</v>
      </c>
    </row>
    <row r="11" spans="1:10" s="154" customFormat="1" ht="12.75">
      <c r="A11" s="580"/>
      <c r="B11" s="580"/>
      <c r="C11" s="580"/>
      <c r="D11" s="580" t="s">
        <v>96</v>
      </c>
      <c r="E11" s="580"/>
      <c r="F11" s="582"/>
      <c r="G11" s="583" t="s">
        <v>286</v>
      </c>
      <c r="H11" s="584">
        <v>4000</v>
      </c>
      <c r="I11" s="584">
        <v>504</v>
      </c>
      <c r="J11" s="579">
        <f t="shared" si="0"/>
        <v>12.6</v>
      </c>
    </row>
    <row r="12" spans="1:10" s="154" customFormat="1" ht="12.75">
      <c r="A12" s="588"/>
      <c r="B12" s="588"/>
      <c r="C12" s="588"/>
      <c r="D12" s="588" t="s">
        <v>85</v>
      </c>
      <c r="E12" s="588"/>
      <c r="F12" s="589"/>
      <c r="G12" s="590" t="s">
        <v>287</v>
      </c>
      <c r="H12" s="584">
        <v>2400</v>
      </c>
      <c r="I12" s="584">
        <v>1254</v>
      </c>
      <c r="J12" s="579">
        <f t="shared" si="0"/>
        <v>52.25</v>
      </c>
    </row>
    <row r="13" spans="1:10" s="326" customFormat="1" ht="15">
      <c r="A13" s="591" t="s">
        <v>80</v>
      </c>
      <c r="B13" s="591" t="s">
        <v>288</v>
      </c>
      <c r="C13" s="591"/>
      <c r="D13" s="591"/>
      <c r="E13" s="591"/>
      <c r="F13" s="592" t="s">
        <v>289</v>
      </c>
      <c r="G13" s="6" t="s">
        <v>290</v>
      </c>
      <c r="H13" s="593">
        <f>SUM(H14+H17+H19+H20)</f>
        <v>11600</v>
      </c>
      <c r="I13" s="593">
        <f>SUM(I14+I17+I19+I20)</f>
        <v>4465</v>
      </c>
      <c r="J13" s="594">
        <f t="shared" si="0"/>
        <v>38.491379310344826</v>
      </c>
    </row>
    <row r="14" spans="1:10" s="43" customFormat="1" ht="12.75">
      <c r="A14" s="595"/>
      <c r="B14" s="595"/>
      <c r="C14" s="595" t="s">
        <v>291</v>
      </c>
      <c r="D14" s="595"/>
      <c r="E14" s="595"/>
      <c r="F14" s="596"/>
      <c r="G14" s="210" t="s">
        <v>292</v>
      </c>
      <c r="H14" s="212">
        <f>SUM(H15:H16)</f>
        <v>1200</v>
      </c>
      <c r="I14" s="212">
        <f>SUM(I15:I16)</f>
        <v>471</v>
      </c>
      <c r="J14" s="579">
        <f t="shared" si="0"/>
        <v>39.25</v>
      </c>
    </row>
    <row r="15" spans="1:10" s="43" customFormat="1" ht="12.75">
      <c r="A15" s="595"/>
      <c r="B15" s="595"/>
      <c r="C15" s="595"/>
      <c r="D15" s="597" t="s">
        <v>124</v>
      </c>
      <c r="E15" s="597"/>
      <c r="F15" s="598"/>
      <c r="G15" s="203" t="s">
        <v>293</v>
      </c>
      <c r="H15" s="599">
        <v>400</v>
      </c>
      <c r="I15" s="599">
        <v>181</v>
      </c>
      <c r="J15" s="579">
        <f t="shared" si="0"/>
        <v>45.25</v>
      </c>
    </row>
    <row r="16" spans="1:10" s="43" customFormat="1" ht="12.75">
      <c r="A16" s="595"/>
      <c r="B16" s="595"/>
      <c r="C16" s="595"/>
      <c r="D16" s="597" t="s">
        <v>124</v>
      </c>
      <c r="E16" s="597" t="s">
        <v>103</v>
      </c>
      <c r="F16" s="598"/>
      <c r="G16" s="203" t="s">
        <v>294</v>
      </c>
      <c r="H16" s="599">
        <v>800</v>
      </c>
      <c r="I16" s="599">
        <v>290</v>
      </c>
      <c r="J16" s="579">
        <f t="shared" si="0"/>
        <v>36.25</v>
      </c>
    </row>
    <row r="17" spans="1:10" s="11" customFormat="1" ht="12.75">
      <c r="A17" s="600"/>
      <c r="B17" s="600"/>
      <c r="C17" s="600" t="s">
        <v>84</v>
      </c>
      <c r="D17" s="600"/>
      <c r="E17" s="600"/>
      <c r="F17" s="601"/>
      <c r="G17" s="385" t="s">
        <v>295</v>
      </c>
      <c r="H17" s="587">
        <f>SUM(H18:H18)</f>
        <v>500</v>
      </c>
      <c r="I17" s="587">
        <f>SUM(I18:I18)</f>
        <v>0</v>
      </c>
      <c r="J17" s="579">
        <f t="shared" si="0"/>
        <v>0</v>
      </c>
    </row>
    <row r="18" spans="1:10" s="196" customFormat="1" ht="12.75">
      <c r="A18" s="602"/>
      <c r="B18" s="602"/>
      <c r="C18" s="602"/>
      <c r="D18" s="406" t="s">
        <v>296</v>
      </c>
      <c r="E18" s="602"/>
      <c r="F18" s="589"/>
      <c r="G18" s="407" t="s">
        <v>297</v>
      </c>
      <c r="H18" s="603">
        <v>500</v>
      </c>
      <c r="I18" s="603">
        <v>0</v>
      </c>
      <c r="J18" s="579">
        <f t="shared" si="0"/>
        <v>0</v>
      </c>
    </row>
    <row r="19" spans="1:10" s="11" customFormat="1" ht="12.75">
      <c r="A19" s="600"/>
      <c r="B19" s="600"/>
      <c r="C19" s="600" t="s">
        <v>298</v>
      </c>
      <c r="D19" s="588" t="s">
        <v>85</v>
      </c>
      <c r="E19" s="600"/>
      <c r="F19" s="601"/>
      <c r="G19" s="385" t="s">
        <v>299</v>
      </c>
      <c r="H19" s="604">
        <v>2000</v>
      </c>
      <c r="I19" s="604">
        <v>581</v>
      </c>
      <c r="J19" s="579">
        <f t="shared" si="0"/>
        <v>29.05</v>
      </c>
    </row>
    <row r="20" spans="1:10" s="11" customFormat="1" ht="12.75">
      <c r="A20" s="600"/>
      <c r="B20" s="600"/>
      <c r="C20" s="600" t="s">
        <v>99</v>
      </c>
      <c r="D20" s="600"/>
      <c r="E20" s="600"/>
      <c r="F20" s="601"/>
      <c r="G20" s="385" t="s">
        <v>300</v>
      </c>
      <c r="H20" s="587">
        <f>SUM(H21:H22)</f>
        <v>7900</v>
      </c>
      <c r="I20" s="587">
        <f>SUM(I21:I22)</f>
        <v>3413</v>
      </c>
      <c r="J20" s="579">
        <f t="shared" si="0"/>
        <v>43.20253164556962</v>
      </c>
    </row>
    <row r="21" spans="1:10" s="11" customFormat="1" ht="12.75">
      <c r="A21" s="600"/>
      <c r="B21" s="600"/>
      <c r="C21" s="600"/>
      <c r="D21" s="588" t="s">
        <v>96</v>
      </c>
      <c r="E21" s="600"/>
      <c r="F21" s="601"/>
      <c r="G21" s="387" t="s">
        <v>301</v>
      </c>
      <c r="H21" s="603">
        <v>1500</v>
      </c>
      <c r="I21" s="603">
        <v>301</v>
      </c>
      <c r="J21" s="579">
        <f t="shared" si="0"/>
        <v>20.066666666666666</v>
      </c>
    </row>
    <row r="22" spans="1:10" s="154" customFormat="1" ht="12.75">
      <c r="A22" s="588"/>
      <c r="B22" s="588"/>
      <c r="C22" s="588"/>
      <c r="D22" s="588" t="s">
        <v>302</v>
      </c>
      <c r="E22" s="588"/>
      <c r="F22" s="589"/>
      <c r="G22" s="387" t="s">
        <v>303</v>
      </c>
      <c r="H22" s="584">
        <v>6400</v>
      </c>
      <c r="I22" s="584">
        <v>3112</v>
      </c>
      <c r="J22" s="579">
        <f t="shared" si="0"/>
        <v>48.625</v>
      </c>
    </row>
    <row r="23" spans="1:10" s="154" customFormat="1" ht="12.75">
      <c r="A23" s="588"/>
      <c r="B23" s="588"/>
      <c r="C23" s="588"/>
      <c r="D23" s="588"/>
      <c r="E23" s="588"/>
      <c r="F23" s="589"/>
      <c r="G23" s="387"/>
      <c r="H23" s="584"/>
      <c r="I23" s="584"/>
      <c r="J23" s="579"/>
    </row>
    <row r="24" spans="1:10" s="4" customFormat="1" ht="15">
      <c r="A24" s="591" t="s">
        <v>80</v>
      </c>
      <c r="B24" s="591" t="s">
        <v>304</v>
      </c>
      <c r="C24" s="605"/>
      <c r="D24" s="605"/>
      <c r="E24" s="605"/>
      <c r="F24" s="592"/>
      <c r="G24" s="6" t="s">
        <v>305</v>
      </c>
      <c r="H24" s="593">
        <f>SUM(H25:H27)</f>
        <v>6800</v>
      </c>
      <c r="I24" s="593">
        <f>SUM(I25:I27)</f>
        <v>2157</v>
      </c>
      <c r="J24" s="594">
        <f>100*I24/H24</f>
        <v>31.720588235294116</v>
      </c>
    </row>
    <row r="25" spans="1:10" s="196" customFormat="1" ht="12.75">
      <c r="A25" s="602"/>
      <c r="B25" s="602"/>
      <c r="C25" s="602" t="s">
        <v>99</v>
      </c>
      <c r="D25" s="602" t="s">
        <v>85</v>
      </c>
      <c r="E25" s="602"/>
      <c r="F25" s="601" t="s">
        <v>306</v>
      </c>
      <c r="G25" s="407" t="s">
        <v>307</v>
      </c>
      <c r="H25" s="603">
        <v>800</v>
      </c>
      <c r="I25" s="603">
        <v>0</v>
      </c>
      <c r="J25" s="579">
        <f>100*I25/H25</f>
        <v>0</v>
      </c>
    </row>
    <row r="26" spans="1:10" s="196" customFormat="1" ht="12.75">
      <c r="A26" s="602"/>
      <c r="B26" s="602"/>
      <c r="C26" s="602" t="s">
        <v>99</v>
      </c>
      <c r="D26" s="602" t="s">
        <v>85</v>
      </c>
      <c r="E26" s="602" t="s">
        <v>308</v>
      </c>
      <c r="F26" s="601" t="s">
        <v>306</v>
      </c>
      <c r="G26" s="407" t="s">
        <v>309</v>
      </c>
      <c r="H26" s="603">
        <v>5000</v>
      </c>
      <c r="I26" s="603">
        <v>1200</v>
      </c>
      <c r="J26" s="579">
        <f>100*I26/H26</f>
        <v>24</v>
      </c>
    </row>
    <row r="27" spans="1:10" s="199" customFormat="1" ht="12.75">
      <c r="A27" s="597"/>
      <c r="B27" s="597"/>
      <c r="C27" s="597" t="s">
        <v>99</v>
      </c>
      <c r="D27" s="597" t="s">
        <v>310</v>
      </c>
      <c r="E27" s="597"/>
      <c r="F27" s="596" t="s">
        <v>311</v>
      </c>
      <c r="G27" s="203" t="s">
        <v>312</v>
      </c>
      <c r="H27" s="599">
        <v>1000</v>
      </c>
      <c r="I27" s="599">
        <v>957</v>
      </c>
      <c r="J27" s="579">
        <f>100*I27/H27</f>
        <v>95.7</v>
      </c>
    </row>
    <row r="28" spans="1:10" s="199" customFormat="1" ht="12.75">
      <c r="A28" s="597"/>
      <c r="B28" s="597"/>
      <c r="C28" s="597"/>
      <c r="D28" s="597"/>
      <c r="E28" s="597"/>
      <c r="F28" s="596"/>
      <c r="G28" s="203"/>
      <c r="H28" s="599"/>
      <c r="I28" s="599"/>
      <c r="J28" s="579"/>
    </row>
    <row r="29" spans="1:10" s="74" customFormat="1" ht="15">
      <c r="A29" s="606" t="s">
        <v>80</v>
      </c>
      <c r="B29" s="606" t="s">
        <v>313</v>
      </c>
      <c r="C29" s="606"/>
      <c r="D29" s="606"/>
      <c r="E29" s="606"/>
      <c r="F29" s="607"/>
      <c r="G29" s="46" t="s">
        <v>314</v>
      </c>
      <c r="H29" s="469">
        <f>SUM(H30:H33)</f>
        <v>16000</v>
      </c>
      <c r="I29" s="469">
        <f>SUM(I30:I33)</f>
        <v>7784</v>
      </c>
      <c r="J29" s="594">
        <f>100*I29/H29</f>
        <v>48.65</v>
      </c>
    </row>
    <row r="30" spans="1:10" ht="12.75">
      <c r="A30" s="608"/>
      <c r="B30" s="608"/>
      <c r="C30" s="608" t="s">
        <v>95</v>
      </c>
      <c r="D30" s="608" t="s">
        <v>96</v>
      </c>
      <c r="E30" s="608" t="s">
        <v>315</v>
      </c>
      <c r="F30" s="601" t="s">
        <v>316</v>
      </c>
      <c r="G30" s="473" t="s">
        <v>317</v>
      </c>
      <c r="H30" s="609">
        <v>3000</v>
      </c>
      <c r="I30" s="609">
        <v>750</v>
      </c>
      <c r="J30" s="579">
        <f>100*I30/H30</f>
        <v>25</v>
      </c>
    </row>
    <row r="31" spans="1:10" ht="12.75">
      <c r="A31" s="608"/>
      <c r="B31" s="608"/>
      <c r="C31" s="608" t="s">
        <v>95</v>
      </c>
      <c r="D31" s="608" t="s">
        <v>96</v>
      </c>
      <c r="E31" s="608" t="s">
        <v>91</v>
      </c>
      <c r="F31" s="601" t="s">
        <v>318</v>
      </c>
      <c r="G31" s="473" t="s">
        <v>319</v>
      </c>
      <c r="H31" s="609">
        <v>2500</v>
      </c>
      <c r="I31" s="609">
        <v>1121</v>
      </c>
      <c r="J31" s="579">
        <f>100*I31/H31</f>
        <v>44.84</v>
      </c>
    </row>
    <row r="32" spans="1:10" ht="12.75">
      <c r="A32" s="608"/>
      <c r="B32" s="608"/>
      <c r="C32" s="608" t="s">
        <v>95</v>
      </c>
      <c r="D32" s="608" t="s">
        <v>320</v>
      </c>
      <c r="E32" s="608"/>
      <c r="F32" s="601" t="s">
        <v>321</v>
      </c>
      <c r="G32" s="473" t="s">
        <v>322</v>
      </c>
      <c r="H32" s="609">
        <v>7500</v>
      </c>
      <c r="I32" s="609">
        <v>4855</v>
      </c>
      <c r="J32" s="579">
        <f>100*I32/H32</f>
        <v>64.73333333333333</v>
      </c>
    </row>
    <row r="33" spans="1:10" ht="12.75">
      <c r="A33" s="608"/>
      <c r="B33" s="608"/>
      <c r="C33" s="608" t="s">
        <v>95</v>
      </c>
      <c r="D33" s="608" t="s">
        <v>197</v>
      </c>
      <c r="E33" s="608"/>
      <c r="F33" s="601" t="s">
        <v>311</v>
      </c>
      <c r="G33" s="473" t="s">
        <v>323</v>
      </c>
      <c r="H33" s="609">
        <v>3000</v>
      </c>
      <c r="I33" s="609">
        <v>1058</v>
      </c>
      <c r="J33" s="579">
        <f>100*I33/H33</f>
        <v>35.266666666666666</v>
      </c>
    </row>
    <row r="34" spans="1:10" ht="12.75">
      <c r="A34" s="608"/>
      <c r="B34" s="608"/>
      <c r="C34" s="608"/>
      <c r="D34" s="608"/>
      <c r="E34" s="608"/>
      <c r="F34" s="589"/>
      <c r="G34" s="473"/>
      <c r="H34" s="609"/>
      <c r="I34" s="609"/>
      <c r="J34" s="579"/>
    </row>
    <row r="35" spans="1:10" s="614" customFormat="1" ht="15">
      <c r="A35" s="610" t="s">
        <v>80</v>
      </c>
      <c r="B35" s="610" t="s">
        <v>324</v>
      </c>
      <c r="C35" s="611"/>
      <c r="D35" s="611"/>
      <c r="E35" s="611"/>
      <c r="F35" s="612" t="s">
        <v>325</v>
      </c>
      <c r="G35" s="613" t="s">
        <v>326</v>
      </c>
      <c r="H35" s="35">
        <f>SUM(H36+H37+H38+H49)</f>
        <v>140040</v>
      </c>
      <c r="I35" s="35">
        <f>SUM(I36+I37+I38+I49)</f>
        <v>78285</v>
      </c>
      <c r="J35" s="594">
        <f aca="true" t="shared" si="1" ref="J35:J48">100*I35/H35</f>
        <v>55.9018851756641</v>
      </c>
    </row>
    <row r="36" spans="1:10" s="165" customFormat="1" ht="12.75">
      <c r="A36" s="615"/>
      <c r="B36" s="615"/>
      <c r="C36" s="616">
        <v>610</v>
      </c>
      <c r="D36" s="615"/>
      <c r="E36" s="615"/>
      <c r="F36" s="617"/>
      <c r="G36" s="618" t="s">
        <v>327</v>
      </c>
      <c r="H36" s="619">
        <v>96800</v>
      </c>
      <c r="I36" s="619">
        <v>54201</v>
      </c>
      <c r="J36" s="579">
        <f t="shared" si="1"/>
        <v>55.99276859504132</v>
      </c>
    </row>
    <row r="37" spans="1:10" s="165" customFormat="1" ht="12.75">
      <c r="A37" s="615"/>
      <c r="B37" s="615"/>
      <c r="C37" s="616" t="s">
        <v>328</v>
      </c>
      <c r="D37" s="615"/>
      <c r="E37" s="615"/>
      <c r="F37" s="617"/>
      <c r="G37" s="618" t="s">
        <v>329</v>
      </c>
      <c r="H37" s="619">
        <v>34740</v>
      </c>
      <c r="I37" s="619">
        <v>18231</v>
      </c>
      <c r="J37" s="579">
        <f t="shared" si="1"/>
        <v>52.47841105354059</v>
      </c>
    </row>
    <row r="38" spans="1:10" s="165" customFormat="1" ht="12.75">
      <c r="A38" s="615"/>
      <c r="B38" s="615"/>
      <c r="C38" s="616" t="s">
        <v>330</v>
      </c>
      <c r="D38" s="615"/>
      <c r="E38" s="615"/>
      <c r="F38" s="617"/>
      <c r="G38" s="618" t="s">
        <v>331</v>
      </c>
      <c r="H38" s="206">
        <f>SUM(H39+H40+H41+H45+H46)</f>
        <v>8500</v>
      </c>
      <c r="I38" s="206">
        <f>SUM(I39+I40+I41+I45+I46)</f>
        <v>5638</v>
      </c>
      <c r="J38" s="579">
        <f t="shared" si="1"/>
        <v>66.32941176470588</v>
      </c>
    </row>
    <row r="39" spans="1:10" s="165" customFormat="1" ht="12.75">
      <c r="A39" s="615"/>
      <c r="B39" s="615"/>
      <c r="C39" s="616" t="s">
        <v>332</v>
      </c>
      <c r="D39" s="615"/>
      <c r="E39" s="615"/>
      <c r="F39" s="617"/>
      <c r="G39" s="618" t="s">
        <v>333</v>
      </c>
      <c r="H39" s="619">
        <v>600</v>
      </c>
      <c r="I39" s="619">
        <v>244</v>
      </c>
      <c r="J39" s="579">
        <f t="shared" si="1"/>
        <v>40.666666666666664</v>
      </c>
    </row>
    <row r="40" spans="1:10" s="165" customFormat="1" ht="12.75">
      <c r="A40" s="615"/>
      <c r="B40" s="615"/>
      <c r="C40" s="616" t="s">
        <v>291</v>
      </c>
      <c r="D40" s="615"/>
      <c r="E40" s="615"/>
      <c r="F40" s="617"/>
      <c r="G40" s="618" t="s">
        <v>334</v>
      </c>
      <c r="H40" s="619">
        <v>1200</v>
      </c>
      <c r="I40" s="619">
        <v>808</v>
      </c>
      <c r="J40" s="579">
        <f t="shared" si="1"/>
        <v>67.33333333333333</v>
      </c>
    </row>
    <row r="41" spans="1:10" s="165" customFormat="1" ht="12.75">
      <c r="A41" s="615"/>
      <c r="B41" s="615"/>
      <c r="C41" s="616" t="s">
        <v>84</v>
      </c>
      <c r="D41" s="615"/>
      <c r="E41" s="615"/>
      <c r="F41" s="617"/>
      <c r="G41" s="618" t="s">
        <v>283</v>
      </c>
      <c r="H41" s="206">
        <f>SUM(H42:H44)</f>
        <v>700</v>
      </c>
      <c r="I41" s="206">
        <f>SUM(I42:I44)</f>
        <v>268</v>
      </c>
      <c r="J41" s="579">
        <f t="shared" si="1"/>
        <v>38.285714285714285</v>
      </c>
    </row>
    <row r="42" spans="1:10" s="199" customFormat="1" ht="12.75">
      <c r="A42" s="620"/>
      <c r="B42" s="620"/>
      <c r="C42" s="597"/>
      <c r="D42" s="597" t="s">
        <v>131</v>
      </c>
      <c r="E42" s="597"/>
      <c r="F42" s="598"/>
      <c r="G42" s="621" t="s">
        <v>335</v>
      </c>
      <c r="H42" s="599">
        <v>300</v>
      </c>
      <c r="I42" s="599">
        <v>0</v>
      </c>
      <c r="J42" s="579">
        <f t="shared" si="1"/>
        <v>0</v>
      </c>
    </row>
    <row r="43" spans="1:10" ht="12.75">
      <c r="A43" s="622"/>
      <c r="B43" s="622"/>
      <c r="C43" s="608"/>
      <c r="D43" s="608" t="s">
        <v>75</v>
      </c>
      <c r="E43" s="608"/>
      <c r="F43" s="589"/>
      <c r="G43" s="623" t="s">
        <v>336</v>
      </c>
      <c r="H43" s="609">
        <v>200</v>
      </c>
      <c r="I43" s="609">
        <v>183</v>
      </c>
      <c r="J43" s="579">
        <f t="shared" si="1"/>
        <v>91.5</v>
      </c>
    </row>
    <row r="44" spans="1:10" ht="12.75">
      <c r="A44" s="622"/>
      <c r="B44" s="622"/>
      <c r="C44" s="608"/>
      <c r="D44" s="608" t="s">
        <v>129</v>
      </c>
      <c r="E44" s="608"/>
      <c r="F44" s="589"/>
      <c r="G44" s="623" t="s">
        <v>337</v>
      </c>
      <c r="H44" s="609">
        <v>200</v>
      </c>
      <c r="I44" s="609">
        <v>85</v>
      </c>
      <c r="J44" s="579">
        <f t="shared" si="1"/>
        <v>42.5</v>
      </c>
    </row>
    <row r="45" spans="1:10" s="628" customFormat="1" ht="12.75">
      <c r="A45" s="624"/>
      <c r="B45" s="624"/>
      <c r="C45" s="625" t="s">
        <v>298</v>
      </c>
      <c r="D45" s="625" t="s">
        <v>85</v>
      </c>
      <c r="E45" s="625"/>
      <c r="F45" s="601"/>
      <c r="G45" s="626" t="s">
        <v>338</v>
      </c>
      <c r="H45" s="627">
        <v>700</v>
      </c>
      <c r="I45" s="627">
        <v>543</v>
      </c>
      <c r="J45" s="579">
        <f t="shared" si="1"/>
        <v>77.57142857142857</v>
      </c>
    </row>
    <row r="46" spans="1:10" s="628" customFormat="1" ht="12.75">
      <c r="A46" s="624"/>
      <c r="B46" s="624"/>
      <c r="C46" s="625" t="s">
        <v>99</v>
      </c>
      <c r="D46" s="625"/>
      <c r="E46" s="625"/>
      <c r="F46" s="601"/>
      <c r="G46" s="626" t="s">
        <v>180</v>
      </c>
      <c r="H46" s="629">
        <f>SUM(H47+H48)</f>
        <v>5300</v>
      </c>
      <c r="I46" s="629">
        <f>SUM(I47+I48)</f>
        <v>3775</v>
      </c>
      <c r="J46" s="579">
        <f t="shared" si="1"/>
        <v>71.22641509433963</v>
      </c>
    </row>
    <row r="47" spans="1:10" ht="12.75">
      <c r="A47" s="622"/>
      <c r="B47" s="622"/>
      <c r="C47" s="608"/>
      <c r="D47" s="608" t="s">
        <v>85</v>
      </c>
      <c r="E47" s="622"/>
      <c r="F47" s="630"/>
      <c r="G47" s="623" t="s">
        <v>339</v>
      </c>
      <c r="H47" s="609">
        <v>300</v>
      </c>
      <c r="I47" s="609">
        <v>0</v>
      </c>
      <c r="J47" s="579">
        <f t="shared" si="1"/>
        <v>0</v>
      </c>
    </row>
    <row r="48" spans="1:10" ht="12.75">
      <c r="A48" s="622"/>
      <c r="B48" s="622"/>
      <c r="C48" s="608"/>
      <c r="D48" s="608" t="s">
        <v>320</v>
      </c>
      <c r="E48" s="622"/>
      <c r="F48" s="630"/>
      <c r="G48" s="623" t="s">
        <v>340</v>
      </c>
      <c r="H48" s="609">
        <v>5000</v>
      </c>
      <c r="I48" s="609">
        <v>3775</v>
      </c>
      <c r="J48" s="579">
        <f t="shared" si="1"/>
        <v>75.5</v>
      </c>
    </row>
    <row r="49" spans="1:10" s="628" customFormat="1" ht="12.75">
      <c r="A49" s="624"/>
      <c r="B49" s="624"/>
      <c r="C49" s="625" t="s">
        <v>95</v>
      </c>
      <c r="D49" s="602" t="s">
        <v>341</v>
      </c>
      <c r="E49" s="624"/>
      <c r="F49" s="631"/>
      <c r="G49" s="626" t="s">
        <v>342</v>
      </c>
      <c r="H49" s="627">
        <v>0</v>
      </c>
      <c r="I49" s="627">
        <v>215</v>
      </c>
      <c r="J49" s="579">
        <v>0</v>
      </c>
    </row>
    <row r="50" spans="1:10" s="628" customFormat="1" ht="12.75">
      <c r="A50" s="624"/>
      <c r="B50" s="624"/>
      <c r="C50" s="625"/>
      <c r="D50" s="625"/>
      <c r="E50" s="624"/>
      <c r="F50" s="631"/>
      <c r="G50" s="626"/>
      <c r="H50" s="627"/>
      <c r="I50" s="627"/>
      <c r="J50" s="579"/>
    </row>
    <row r="51" spans="1:10" ht="15">
      <c r="A51" s="610" t="s">
        <v>80</v>
      </c>
      <c r="B51" s="610" t="s">
        <v>343</v>
      </c>
      <c r="C51" s="611"/>
      <c r="D51" s="611"/>
      <c r="E51" s="611"/>
      <c r="F51" s="612" t="s">
        <v>344</v>
      </c>
      <c r="G51" s="613" t="s">
        <v>345</v>
      </c>
      <c r="H51" s="35">
        <f>SUM(H52)</f>
        <v>4700</v>
      </c>
      <c r="I51" s="35">
        <f>SUM(I52)</f>
        <v>3204</v>
      </c>
      <c r="J51" s="594">
        <f aca="true" t="shared" si="2" ref="J51:J60">100*I51/H51</f>
        <v>68.17021276595744</v>
      </c>
    </row>
    <row r="52" spans="1:10" ht="12.75">
      <c r="A52" s="615"/>
      <c r="B52" s="615"/>
      <c r="C52" s="616" t="s">
        <v>330</v>
      </c>
      <c r="D52" s="615"/>
      <c r="E52" s="615"/>
      <c r="F52" s="617"/>
      <c r="G52" s="618" t="s">
        <v>331</v>
      </c>
      <c r="H52" s="206">
        <f>SUM(H53+H54+H59+H60)</f>
        <v>4700</v>
      </c>
      <c r="I52" s="206">
        <f>SUM(I53+I54+I59+I60)</f>
        <v>3204</v>
      </c>
      <c r="J52" s="579">
        <f t="shared" si="2"/>
        <v>68.17021276595744</v>
      </c>
    </row>
    <row r="53" spans="1:10" ht="12.75">
      <c r="A53" s="615"/>
      <c r="B53" s="615"/>
      <c r="C53" s="616" t="s">
        <v>291</v>
      </c>
      <c r="D53" s="615"/>
      <c r="E53" s="615"/>
      <c r="F53" s="617"/>
      <c r="G53" s="618" t="s">
        <v>334</v>
      </c>
      <c r="H53" s="619">
        <v>100</v>
      </c>
      <c r="I53" s="619">
        <v>182</v>
      </c>
      <c r="J53" s="579">
        <f t="shared" si="2"/>
        <v>182</v>
      </c>
    </row>
    <row r="54" spans="1:10" ht="12.75">
      <c r="A54" s="615"/>
      <c r="B54" s="615"/>
      <c r="C54" s="616" t="s">
        <v>84</v>
      </c>
      <c r="D54" s="615"/>
      <c r="E54" s="615"/>
      <c r="F54" s="617"/>
      <c r="G54" s="618" t="s">
        <v>283</v>
      </c>
      <c r="H54" s="206">
        <f>SUM(H55:H58)</f>
        <v>2400</v>
      </c>
      <c r="I54" s="206">
        <f>SUM(I55:I58)</f>
        <v>303</v>
      </c>
      <c r="J54" s="579">
        <f t="shared" si="2"/>
        <v>12.625</v>
      </c>
    </row>
    <row r="55" spans="1:10" ht="12.75">
      <c r="A55" s="620"/>
      <c r="B55" s="620"/>
      <c r="C55" s="597"/>
      <c r="D55" s="597" t="s">
        <v>131</v>
      </c>
      <c r="E55" s="597"/>
      <c r="F55" s="598"/>
      <c r="G55" s="621" t="s">
        <v>335</v>
      </c>
      <c r="H55" s="599">
        <v>1000</v>
      </c>
      <c r="I55" s="599">
        <v>0</v>
      </c>
      <c r="J55" s="579">
        <f t="shared" si="2"/>
        <v>0</v>
      </c>
    </row>
    <row r="56" spans="1:10" ht="12.75">
      <c r="A56" s="620"/>
      <c r="B56" s="620"/>
      <c r="C56" s="414"/>
      <c r="D56" s="597" t="s">
        <v>85</v>
      </c>
      <c r="E56" s="597"/>
      <c r="F56" s="598"/>
      <c r="G56" s="621" t="s">
        <v>346</v>
      </c>
      <c r="H56" s="599">
        <v>300</v>
      </c>
      <c r="I56" s="599">
        <v>0</v>
      </c>
      <c r="J56" s="579">
        <f t="shared" si="2"/>
        <v>0</v>
      </c>
    </row>
    <row r="57" spans="1:10" ht="12.75">
      <c r="A57" s="622"/>
      <c r="B57" s="622"/>
      <c r="C57" s="608"/>
      <c r="D57" s="608" t="s">
        <v>75</v>
      </c>
      <c r="E57" s="608"/>
      <c r="F57" s="589"/>
      <c r="G57" s="623" t="s">
        <v>347</v>
      </c>
      <c r="H57" s="609">
        <v>1000</v>
      </c>
      <c r="I57" s="609">
        <v>303</v>
      </c>
      <c r="J57" s="579">
        <f t="shared" si="2"/>
        <v>30.3</v>
      </c>
    </row>
    <row r="58" spans="1:10" ht="12.75">
      <c r="A58" s="622"/>
      <c r="B58" s="622"/>
      <c r="C58" s="608"/>
      <c r="D58" s="608" t="s">
        <v>129</v>
      </c>
      <c r="E58" s="608"/>
      <c r="F58" s="589"/>
      <c r="G58" s="623" t="s">
        <v>337</v>
      </c>
      <c r="H58" s="609">
        <v>100</v>
      </c>
      <c r="I58" s="609">
        <v>0</v>
      </c>
      <c r="J58" s="579">
        <f t="shared" si="2"/>
        <v>0</v>
      </c>
    </row>
    <row r="59" spans="1:10" ht="12.75">
      <c r="A59" s="624"/>
      <c r="B59" s="624"/>
      <c r="C59" s="625" t="s">
        <v>348</v>
      </c>
      <c r="D59" s="625"/>
      <c r="E59" s="625"/>
      <c r="F59" s="601"/>
      <c r="G59" s="626" t="s">
        <v>349</v>
      </c>
      <c r="H59" s="627">
        <v>2000</v>
      </c>
      <c r="I59" s="627">
        <v>1009</v>
      </c>
      <c r="J59" s="579">
        <f t="shared" si="2"/>
        <v>50.45</v>
      </c>
    </row>
    <row r="60" spans="1:10" ht="12.75">
      <c r="A60" s="624"/>
      <c r="B60" s="624"/>
      <c r="C60" s="625" t="s">
        <v>99</v>
      </c>
      <c r="D60" s="625"/>
      <c r="E60" s="625"/>
      <c r="F60" s="601"/>
      <c r="G60" s="626" t="s">
        <v>350</v>
      </c>
      <c r="H60" s="627">
        <v>200</v>
      </c>
      <c r="I60" s="627">
        <v>1710</v>
      </c>
      <c r="J60" s="579">
        <f t="shared" si="2"/>
        <v>855</v>
      </c>
    </row>
    <row r="61" spans="1:10" ht="12.75">
      <c r="A61" s="624"/>
      <c r="B61" s="624"/>
      <c r="C61" s="625"/>
      <c r="D61" s="625"/>
      <c r="E61" s="625"/>
      <c r="F61" s="601"/>
      <c r="G61" s="626"/>
      <c r="H61" s="629"/>
      <c r="I61" s="629"/>
      <c r="J61" s="632"/>
    </row>
    <row r="62" spans="1:10" ht="12.75">
      <c r="A62" s="624"/>
      <c r="B62" s="624"/>
      <c r="C62" s="625"/>
      <c r="D62" s="625"/>
      <c r="E62" s="625"/>
      <c r="F62" s="601"/>
      <c r="G62" s="626"/>
      <c r="H62" s="629"/>
      <c r="I62" s="629"/>
      <c r="J62" s="632"/>
    </row>
    <row r="63" spans="1:10" ht="12.75">
      <c r="A63" s="633"/>
      <c r="B63" s="633"/>
      <c r="C63" s="602"/>
      <c r="D63" s="602"/>
      <c r="E63" s="602"/>
      <c r="F63" s="589"/>
      <c r="G63" s="634"/>
      <c r="H63" s="635"/>
      <c r="I63" s="635"/>
      <c r="J63" s="632"/>
    </row>
    <row r="64" spans="1:10" s="628" customFormat="1" ht="12.75">
      <c r="A64" s="624"/>
      <c r="B64" s="625"/>
      <c r="C64" s="625"/>
      <c r="D64" s="625"/>
      <c r="E64" s="625"/>
      <c r="F64" s="631"/>
      <c r="G64" s="626"/>
      <c r="H64" s="629"/>
      <c r="I64" s="629"/>
      <c r="J64" s="632"/>
    </row>
    <row r="65" spans="1:10" ht="12.75">
      <c r="A65" s="622"/>
      <c r="B65" s="622"/>
      <c r="C65" s="608"/>
      <c r="D65" s="608"/>
      <c r="E65" s="622"/>
      <c r="F65" s="630"/>
      <c r="G65" s="623"/>
      <c r="H65" s="463"/>
      <c r="I65" s="463"/>
      <c r="J65" s="632"/>
    </row>
  </sheetData>
  <mergeCells count="1">
    <mergeCell ref="A1:J1"/>
  </mergeCells>
  <printOptions horizontalCentered="1"/>
  <pageMargins left="0.5905511811023623" right="0.5905511811023623" top="0.984251968503937" bottom="0.7874015748031497" header="0.9055118110236221" footer="0.7874015748031497"/>
  <pageSetup horizontalDpi="300" verticalDpi="300" orientation="landscape" paperSize="9" scale="84" r:id="rId1"/>
  <headerFooter alignWithMargins="0">
    <oddHeader>&amp;R&amp;"Arial CE,Tučné"Príloha č. 3</oddHeader>
    <oddFooter>&amp;C8</oddFooter>
  </headerFooter>
  <rowBreaks count="1" manualBreakCount="1">
    <brk id="34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V105"/>
  <sheetViews>
    <sheetView zoomScaleSheetLayoutView="100" workbookViewId="0" topLeftCell="D82">
      <selection activeCell="E2" sqref="E2"/>
    </sheetView>
  </sheetViews>
  <sheetFormatPr defaultColWidth="9.00390625" defaultRowHeight="12.75"/>
  <cols>
    <col min="1" max="1" width="3.75390625" style="218" customWidth="1"/>
    <col min="2" max="2" width="5.125" style="219" customWidth="1"/>
    <col min="3" max="3" width="4.25390625" style="0" customWidth="1"/>
    <col min="4" max="4" width="4.25390625" style="110" customWidth="1"/>
    <col min="5" max="5" width="3.875" style="0" customWidth="1"/>
    <col min="6" max="6" width="8.75390625" style="108" customWidth="1"/>
    <col min="7" max="7" width="83.25390625" style="0" customWidth="1"/>
    <col min="8" max="8" width="10.00390625" style="637" customWidth="1"/>
    <col min="9" max="9" width="9.75390625" style="82" customWidth="1"/>
    <col min="10" max="10" width="6.875" style="638" customWidth="1"/>
    <col min="11" max="22" width="9.125" style="82" customWidth="1"/>
  </cols>
  <sheetData>
    <row r="2" spans="1:7" ht="15.75">
      <c r="A2" s="636"/>
      <c r="B2" s="112"/>
      <c r="C2" s="112"/>
      <c r="D2" s="112"/>
      <c r="E2" s="112"/>
      <c r="F2" s="112"/>
      <c r="G2" s="112"/>
    </row>
    <row r="3" spans="1:22" s="196" customFormat="1" ht="15.75" thickBot="1">
      <c r="A3" s="639" t="s">
        <v>351</v>
      </c>
      <c r="B3" s="640"/>
      <c r="D3" s="641"/>
      <c r="F3" s="642"/>
      <c r="G3" s="643"/>
      <c r="H3" s="644"/>
      <c r="I3" s="280"/>
      <c r="J3" s="638" t="s">
        <v>35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</row>
    <row r="4" spans="1:10" s="354" customFormat="1" ht="13.5" thickTop="1">
      <c r="A4" s="346" t="s">
        <v>111</v>
      </c>
      <c r="B4" s="347"/>
      <c r="C4" s="348" t="s">
        <v>112</v>
      </c>
      <c r="D4" s="349"/>
      <c r="E4" s="350" t="s">
        <v>12</v>
      </c>
      <c r="F4" s="645" t="s">
        <v>173</v>
      </c>
      <c r="G4" s="346"/>
      <c r="H4" s="646" t="s">
        <v>9</v>
      </c>
      <c r="I4" s="646" t="s">
        <v>38</v>
      </c>
      <c r="J4" s="647" t="s">
        <v>39</v>
      </c>
    </row>
    <row r="5" spans="1:20" s="364" customFormat="1" ht="13.5" thickBot="1">
      <c r="A5" s="355" t="s">
        <v>115</v>
      </c>
      <c r="B5" s="356"/>
      <c r="C5" s="357" t="s">
        <v>116</v>
      </c>
      <c r="D5" s="358"/>
      <c r="E5" s="359"/>
      <c r="F5" s="648" t="s">
        <v>68</v>
      </c>
      <c r="G5" s="355"/>
      <c r="H5" s="649">
        <v>2011</v>
      </c>
      <c r="I5" s="649" t="s">
        <v>352</v>
      </c>
      <c r="J5" s="130" t="s">
        <v>279</v>
      </c>
      <c r="K5" s="354"/>
      <c r="L5" s="354"/>
      <c r="M5" s="354"/>
      <c r="N5" s="354"/>
      <c r="O5" s="354"/>
      <c r="P5" s="354"/>
      <c r="Q5" s="354"/>
      <c r="R5" s="354"/>
      <c r="S5" s="354"/>
      <c r="T5" s="354"/>
    </row>
    <row r="6" spans="1:11" s="659" customFormat="1" ht="15.75" thickTop="1">
      <c r="A6" s="650" t="s">
        <v>353</v>
      </c>
      <c r="B6" s="651" t="s">
        <v>354</v>
      </c>
      <c r="C6" s="652"/>
      <c r="D6" s="653"/>
      <c r="E6" s="652"/>
      <c r="F6" s="654" t="s">
        <v>355</v>
      </c>
      <c r="G6" s="655" t="s">
        <v>356</v>
      </c>
      <c r="H6" s="656">
        <f>SUM(H7:H9)</f>
        <v>37820</v>
      </c>
      <c r="I6" s="656">
        <f>SUM(I7:I9)</f>
        <v>19171</v>
      </c>
      <c r="J6" s="657">
        <f aca="true" t="shared" si="0" ref="J6:J12">100*I6/H6</f>
        <v>50.69011105235325</v>
      </c>
      <c r="K6" s="658"/>
    </row>
    <row r="7" spans="1:11" s="659" customFormat="1" ht="12.75">
      <c r="A7" s="660"/>
      <c r="B7" s="192"/>
      <c r="C7" s="151">
        <v>610</v>
      </c>
      <c r="D7" s="167"/>
      <c r="E7" s="162"/>
      <c r="F7" s="150"/>
      <c r="G7" s="661" t="s">
        <v>327</v>
      </c>
      <c r="H7" s="662">
        <v>27000</v>
      </c>
      <c r="I7" s="662">
        <v>14157</v>
      </c>
      <c r="J7" s="663">
        <f t="shared" si="0"/>
        <v>52.43333333333333</v>
      </c>
      <c r="K7" s="658"/>
    </row>
    <row r="8" spans="1:11" s="659" customFormat="1" ht="12.75">
      <c r="A8" s="660"/>
      <c r="B8" s="192"/>
      <c r="C8" s="151">
        <v>620</v>
      </c>
      <c r="D8" s="167"/>
      <c r="E8" s="162"/>
      <c r="F8" s="150"/>
      <c r="G8" s="661" t="s">
        <v>357</v>
      </c>
      <c r="H8" s="662">
        <v>9720</v>
      </c>
      <c r="I8" s="662">
        <v>4805</v>
      </c>
      <c r="J8" s="663">
        <f t="shared" si="0"/>
        <v>49.434156378600825</v>
      </c>
      <c r="K8" s="658"/>
    </row>
    <row r="9" spans="1:11" s="659" customFormat="1" ht="12.75">
      <c r="A9" s="660"/>
      <c r="B9" s="192"/>
      <c r="C9" s="151">
        <v>630</v>
      </c>
      <c r="D9" s="167"/>
      <c r="E9" s="162"/>
      <c r="F9" s="150"/>
      <c r="G9" s="661" t="s">
        <v>358</v>
      </c>
      <c r="H9" s="160">
        <f>SUM(H10:H12)</f>
        <v>1100</v>
      </c>
      <c r="I9" s="160">
        <f>SUM(I10:I12)</f>
        <v>209</v>
      </c>
      <c r="J9" s="663">
        <f t="shared" si="0"/>
        <v>19</v>
      </c>
      <c r="K9" s="658"/>
    </row>
    <row r="10" spans="1:11" s="669" customFormat="1" ht="12.75">
      <c r="A10" s="664"/>
      <c r="B10" s="665"/>
      <c r="C10" s="159">
        <v>632</v>
      </c>
      <c r="D10" s="157" t="s">
        <v>124</v>
      </c>
      <c r="E10" s="159"/>
      <c r="F10" s="666"/>
      <c r="G10" s="667" t="s">
        <v>359</v>
      </c>
      <c r="H10" s="662">
        <v>400</v>
      </c>
      <c r="I10" s="662">
        <v>169</v>
      </c>
      <c r="J10" s="663">
        <f t="shared" si="0"/>
        <v>42.25</v>
      </c>
      <c r="K10" s="668"/>
    </row>
    <row r="11" spans="1:11" s="669" customFormat="1" ht="12.75">
      <c r="A11" s="664"/>
      <c r="B11" s="665"/>
      <c r="C11" s="159">
        <v>633</v>
      </c>
      <c r="D11" s="157" t="s">
        <v>75</v>
      </c>
      <c r="E11" s="159"/>
      <c r="F11" s="666"/>
      <c r="G11" s="667" t="s">
        <v>283</v>
      </c>
      <c r="H11" s="662">
        <v>350</v>
      </c>
      <c r="I11" s="662">
        <v>40</v>
      </c>
      <c r="J11" s="663">
        <f t="shared" si="0"/>
        <v>11.428571428571429</v>
      </c>
      <c r="K11" s="668"/>
    </row>
    <row r="12" spans="1:11" s="669" customFormat="1" ht="12.75">
      <c r="A12" s="660"/>
      <c r="B12" s="192"/>
      <c r="C12" s="162">
        <v>637</v>
      </c>
      <c r="D12" s="167" t="s">
        <v>85</v>
      </c>
      <c r="E12" s="162"/>
      <c r="F12" s="670"/>
      <c r="G12" s="661" t="s">
        <v>360</v>
      </c>
      <c r="H12" s="662">
        <v>350</v>
      </c>
      <c r="I12" s="662">
        <v>0</v>
      </c>
      <c r="J12" s="663">
        <f t="shared" si="0"/>
        <v>0</v>
      </c>
      <c r="K12" s="668"/>
    </row>
    <row r="13" spans="1:11" s="659" customFormat="1" ht="12.75">
      <c r="A13" s="660"/>
      <c r="B13" s="192"/>
      <c r="C13" s="151"/>
      <c r="D13" s="167"/>
      <c r="E13" s="162"/>
      <c r="F13" s="671"/>
      <c r="G13" s="661"/>
      <c r="H13" s="662"/>
      <c r="I13" s="662"/>
      <c r="J13" s="663"/>
      <c r="K13" s="658"/>
    </row>
    <row r="14" spans="1:11" s="659" customFormat="1" ht="12.75">
      <c r="A14" s="660"/>
      <c r="B14" s="192"/>
      <c r="C14" s="151"/>
      <c r="D14" s="167"/>
      <c r="E14" s="162"/>
      <c r="F14" s="671"/>
      <c r="G14" s="661"/>
      <c r="H14" s="662"/>
      <c r="I14" s="662"/>
      <c r="J14" s="663"/>
      <c r="K14" s="658"/>
    </row>
    <row r="15" spans="1:10" s="659" customFormat="1" ht="12.75">
      <c r="A15" s="660"/>
      <c r="B15" s="192"/>
      <c r="C15" s="151"/>
      <c r="D15" s="167"/>
      <c r="E15" s="162"/>
      <c r="F15" s="671"/>
      <c r="G15" s="661"/>
      <c r="H15" s="662"/>
      <c r="I15" s="662"/>
      <c r="J15" s="663"/>
    </row>
    <row r="16" spans="1:10" s="659" customFormat="1" ht="12.75">
      <c r="A16" s="660"/>
      <c r="B16" s="192"/>
      <c r="C16" s="162"/>
      <c r="D16" s="167"/>
      <c r="E16" s="162"/>
      <c r="F16" s="671"/>
      <c r="G16" s="661"/>
      <c r="H16" s="662"/>
      <c r="I16" s="662"/>
      <c r="J16" s="663"/>
    </row>
    <row r="17" spans="1:10" s="659" customFormat="1" ht="12.75">
      <c r="A17" s="660"/>
      <c r="B17" s="192"/>
      <c r="C17" s="162"/>
      <c r="D17" s="167"/>
      <c r="E17" s="162"/>
      <c r="F17" s="671"/>
      <c r="G17" s="661"/>
      <c r="H17" s="672"/>
      <c r="I17" s="672"/>
      <c r="J17" s="663"/>
    </row>
    <row r="18" spans="1:10" s="659" customFormat="1" ht="12.75">
      <c r="A18" s="660"/>
      <c r="B18" s="192"/>
      <c r="C18" s="162"/>
      <c r="D18" s="167"/>
      <c r="E18" s="162"/>
      <c r="F18" s="671"/>
      <c r="G18" s="661"/>
      <c r="H18" s="672"/>
      <c r="I18" s="672"/>
      <c r="J18" s="663"/>
    </row>
    <row r="19" spans="1:10" s="678" customFormat="1" ht="15">
      <c r="A19" s="673" t="s">
        <v>361</v>
      </c>
      <c r="B19" s="184"/>
      <c r="C19" s="674"/>
      <c r="D19" s="182"/>
      <c r="E19" s="674">
        <v>51</v>
      </c>
      <c r="F19" s="675"/>
      <c r="G19" s="676" t="s">
        <v>362</v>
      </c>
      <c r="H19" s="677">
        <f>SUM(H20:H23)</f>
        <v>80000</v>
      </c>
      <c r="I19" s="677">
        <f>SUM(I20:I23)</f>
        <v>10961</v>
      </c>
      <c r="J19" s="657">
        <f>100*I19/H19</f>
        <v>13.70125</v>
      </c>
    </row>
    <row r="20" spans="1:10" s="680" customFormat="1" ht="12.75">
      <c r="A20" s="660" t="s">
        <v>363</v>
      </c>
      <c r="B20" s="192"/>
      <c r="C20" s="162">
        <v>633</v>
      </c>
      <c r="D20" s="167" t="s">
        <v>75</v>
      </c>
      <c r="E20" s="162"/>
      <c r="F20" s="671" t="s">
        <v>364</v>
      </c>
      <c r="G20" s="661" t="s">
        <v>365</v>
      </c>
      <c r="H20" s="679">
        <v>8300</v>
      </c>
      <c r="I20" s="679">
        <v>0</v>
      </c>
      <c r="J20" s="663">
        <f>100*I20/H20</f>
        <v>0</v>
      </c>
    </row>
    <row r="21" spans="1:10" s="680" customFormat="1" ht="12.75">
      <c r="A21" s="660" t="s">
        <v>366</v>
      </c>
      <c r="B21" s="192"/>
      <c r="C21" s="162">
        <v>635</v>
      </c>
      <c r="D21" s="167" t="s">
        <v>75</v>
      </c>
      <c r="E21" s="162"/>
      <c r="F21" s="671" t="s">
        <v>367</v>
      </c>
      <c r="G21" s="661" t="s">
        <v>368</v>
      </c>
      <c r="H21" s="679">
        <v>25000</v>
      </c>
      <c r="I21" s="679">
        <v>2161</v>
      </c>
      <c r="J21" s="663">
        <f>100*I21/H21</f>
        <v>8.644</v>
      </c>
    </row>
    <row r="22" spans="1:10" s="678" customFormat="1" ht="12.75">
      <c r="A22" s="681" t="s">
        <v>363</v>
      </c>
      <c r="B22" s="194"/>
      <c r="C22" s="162">
        <v>635</v>
      </c>
      <c r="D22" s="167" t="s">
        <v>75</v>
      </c>
      <c r="E22" s="162"/>
      <c r="F22" s="671" t="s">
        <v>364</v>
      </c>
      <c r="G22" s="661" t="s">
        <v>369</v>
      </c>
      <c r="H22" s="662">
        <v>25000</v>
      </c>
      <c r="I22" s="662">
        <v>2410</v>
      </c>
      <c r="J22" s="663">
        <f>100*I22/H22</f>
        <v>9.64</v>
      </c>
    </row>
    <row r="23" spans="1:10" s="678" customFormat="1" ht="12.75">
      <c r="A23" s="681" t="s">
        <v>363</v>
      </c>
      <c r="B23" s="194"/>
      <c r="C23" s="162">
        <v>637</v>
      </c>
      <c r="D23" s="682" t="s">
        <v>370</v>
      </c>
      <c r="E23" s="162"/>
      <c r="F23" s="671" t="s">
        <v>364</v>
      </c>
      <c r="G23" s="661" t="s">
        <v>371</v>
      </c>
      <c r="H23" s="662">
        <v>21700</v>
      </c>
      <c r="I23" s="662">
        <v>6390</v>
      </c>
      <c r="J23" s="663">
        <f>100*I23/H23</f>
        <v>29.447004608294932</v>
      </c>
    </row>
    <row r="24" spans="1:10" s="678" customFormat="1" ht="12.75">
      <c r="A24" s="683"/>
      <c r="B24" s="194"/>
      <c r="C24" s="162"/>
      <c r="D24" s="167"/>
      <c r="E24" s="162"/>
      <c r="F24" s="671"/>
      <c r="G24" s="661"/>
      <c r="H24" s="672"/>
      <c r="I24" s="672"/>
      <c r="J24" s="663"/>
    </row>
    <row r="25" spans="1:10" s="678" customFormat="1" ht="15">
      <c r="A25" s="673" t="s">
        <v>353</v>
      </c>
      <c r="B25" s="184" t="s">
        <v>372</v>
      </c>
      <c r="C25" s="674"/>
      <c r="D25" s="182"/>
      <c r="E25" s="674"/>
      <c r="F25" s="675"/>
      <c r="G25" s="676" t="s">
        <v>373</v>
      </c>
      <c r="H25" s="677">
        <f>SUM(H26:H29)</f>
        <v>389000</v>
      </c>
      <c r="I25" s="677">
        <f>SUM(I26:I29)</f>
        <v>199705</v>
      </c>
      <c r="J25" s="657">
        <f>100*I25/H25</f>
        <v>51.33804627249357</v>
      </c>
    </row>
    <row r="26" spans="1:10" s="685" customFormat="1" ht="12.75">
      <c r="A26" s="660"/>
      <c r="B26" s="192"/>
      <c r="C26" s="162">
        <v>637</v>
      </c>
      <c r="D26" s="167" t="s">
        <v>85</v>
      </c>
      <c r="E26" s="162">
        <v>2</v>
      </c>
      <c r="F26" s="671" t="s">
        <v>364</v>
      </c>
      <c r="G26" s="661" t="s">
        <v>374</v>
      </c>
      <c r="H26" s="684">
        <v>10000</v>
      </c>
      <c r="I26" s="684">
        <v>2484</v>
      </c>
      <c r="J26" s="663">
        <f>100*I26/H26</f>
        <v>24.84</v>
      </c>
    </row>
    <row r="27" spans="1:10" s="669" customFormat="1" ht="12.75">
      <c r="A27" s="660"/>
      <c r="B27" s="192"/>
      <c r="C27" s="162">
        <v>641</v>
      </c>
      <c r="D27" s="167" t="s">
        <v>75</v>
      </c>
      <c r="E27" s="162"/>
      <c r="F27" s="686" t="s">
        <v>375</v>
      </c>
      <c r="G27" s="661" t="s">
        <v>376</v>
      </c>
      <c r="H27" s="684">
        <v>112000</v>
      </c>
      <c r="I27" s="684">
        <v>56515</v>
      </c>
      <c r="J27" s="663">
        <f>100*I27/H27</f>
        <v>50.45982142857143</v>
      </c>
    </row>
    <row r="28" spans="1:10" s="669" customFormat="1" ht="12.75">
      <c r="A28" s="660"/>
      <c r="B28" s="192"/>
      <c r="C28" s="159">
        <v>641</v>
      </c>
      <c r="D28" s="157" t="s">
        <v>75</v>
      </c>
      <c r="E28" s="159">
        <v>1</v>
      </c>
      <c r="F28" s="666" t="s">
        <v>377</v>
      </c>
      <c r="G28" s="667" t="s">
        <v>378</v>
      </c>
      <c r="H28" s="684">
        <v>180000</v>
      </c>
      <c r="I28" s="684">
        <v>91608</v>
      </c>
      <c r="J28" s="663">
        <f>100*I28/H28</f>
        <v>50.89333333333333</v>
      </c>
    </row>
    <row r="29" spans="1:10" s="669" customFormat="1" ht="12.75">
      <c r="A29" s="660"/>
      <c r="B29" s="192"/>
      <c r="C29" s="159">
        <v>641</v>
      </c>
      <c r="D29" s="157" t="s">
        <v>75</v>
      </c>
      <c r="E29" s="159">
        <v>2</v>
      </c>
      <c r="F29" s="687" t="s">
        <v>377</v>
      </c>
      <c r="G29" s="667" t="s">
        <v>379</v>
      </c>
      <c r="H29" s="662">
        <v>87000</v>
      </c>
      <c r="I29" s="662">
        <v>49098</v>
      </c>
      <c r="J29" s="663">
        <f>100*I29/H29</f>
        <v>56.43448275862069</v>
      </c>
    </row>
    <row r="30" spans="1:10" s="696" customFormat="1" ht="12.75">
      <c r="A30" s="688"/>
      <c r="B30" s="689"/>
      <c r="C30" s="690"/>
      <c r="D30" s="691"/>
      <c r="E30" s="692"/>
      <c r="F30" s="693"/>
      <c r="G30" s="694"/>
      <c r="H30" s="695"/>
      <c r="I30" s="695"/>
      <c r="J30" s="663"/>
    </row>
    <row r="31" spans="1:10" s="696" customFormat="1" ht="12.75">
      <c r="A31" s="697"/>
      <c r="B31" s="698"/>
      <c r="C31" s="699">
        <v>641</v>
      </c>
      <c r="D31" s="700"/>
      <c r="E31" s="701"/>
      <c r="F31" s="702" t="s">
        <v>364</v>
      </c>
      <c r="G31" s="703" t="s">
        <v>380</v>
      </c>
      <c r="H31" s="704">
        <v>2155656</v>
      </c>
      <c r="I31" s="704">
        <v>1045589</v>
      </c>
      <c r="J31" s="657">
        <f>100*I31/H31</f>
        <v>48.50444597839358</v>
      </c>
    </row>
    <row r="32" spans="1:10" s="710" customFormat="1" ht="12.75">
      <c r="A32" s="688"/>
      <c r="B32" s="689"/>
      <c r="C32" s="705"/>
      <c r="D32" s="706"/>
      <c r="E32" s="707"/>
      <c r="F32" s="671"/>
      <c r="G32" s="708"/>
      <c r="H32" s="709"/>
      <c r="I32" s="709"/>
      <c r="J32" s="663"/>
    </row>
    <row r="33" spans="1:10" s="710" customFormat="1" ht="12.75">
      <c r="A33" s="688"/>
      <c r="B33" s="689"/>
      <c r="C33" s="705"/>
      <c r="D33" s="706"/>
      <c r="E33" s="707"/>
      <c r="F33" s="671"/>
      <c r="G33" s="708"/>
      <c r="H33" s="709"/>
      <c r="I33" s="709"/>
      <c r="J33" s="663"/>
    </row>
    <row r="34" spans="1:10" s="696" customFormat="1" ht="12.75">
      <c r="A34" s="688"/>
      <c r="B34" s="689"/>
      <c r="C34" s="690"/>
      <c r="D34" s="691"/>
      <c r="E34" s="692"/>
      <c r="F34" s="693"/>
      <c r="G34" s="694"/>
      <c r="H34" s="695"/>
      <c r="I34" s="695"/>
      <c r="J34" s="663"/>
    </row>
    <row r="35" spans="1:10" s="678" customFormat="1" ht="15">
      <c r="A35" s="673" t="s">
        <v>353</v>
      </c>
      <c r="B35" s="184" t="s">
        <v>381</v>
      </c>
      <c r="C35" s="674"/>
      <c r="D35" s="182"/>
      <c r="E35" s="711"/>
      <c r="F35" s="712" t="s">
        <v>382</v>
      </c>
      <c r="G35" s="676" t="s">
        <v>430</v>
      </c>
      <c r="H35" s="677">
        <f>SUM(H36:H38)</f>
        <v>11000</v>
      </c>
      <c r="I35" s="677">
        <f>SUM(I36:I38)</f>
        <v>5694</v>
      </c>
      <c r="J35" s="657">
        <f>100*I35/H35</f>
        <v>51.763636363636365</v>
      </c>
    </row>
    <row r="36" spans="1:10" s="696" customFormat="1" ht="12.75">
      <c r="A36" s="688"/>
      <c r="B36" s="689"/>
      <c r="C36" s="179">
        <v>610</v>
      </c>
      <c r="D36" s="177"/>
      <c r="E36" s="159"/>
      <c r="F36" s="713"/>
      <c r="G36" s="667" t="s">
        <v>327</v>
      </c>
      <c r="H36" s="662">
        <v>2000</v>
      </c>
      <c r="I36" s="662">
        <v>1631</v>
      </c>
      <c r="J36" s="663">
        <f>100*I36/H36</f>
        <v>81.55</v>
      </c>
    </row>
    <row r="37" spans="1:10" s="696" customFormat="1" ht="12.75">
      <c r="A37" s="688"/>
      <c r="B37" s="689"/>
      <c r="C37" s="179">
        <v>620</v>
      </c>
      <c r="D37" s="177"/>
      <c r="E37" s="159"/>
      <c r="F37" s="713"/>
      <c r="G37" s="667" t="s">
        <v>357</v>
      </c>
      <c r="H37" s="662">
        <v>0</v>
      </c>
      <c r="I37" s="662">
        <v>508</v>
      </c>
      <c r="J37" s="663">
        <v>0</v>
      </c>
    </row>
    <row r="38" spans="1:10" s="696" customFormat="1" ht="12.75">
      <c r="A38" s="688"/>
      <c r="B38" s="689"/>
      <c r="C38" s="179">
        <v>630</v>
      </c>
      <c r="D38" s="177"/>
      <c r="E38" s="179"/>
      <c r="F38" s="713"/>
      <c r="G38" s="667" t="s">
        <v>358</v>
      </c>
      <c r="H38" s="662">
        <v>9000</v>
      </c>
      <c r="I38" s="662">
        <v>3555</v>
      </c>
      <c r="J38" s="663">
        <f>100*I38/H38</f>
        <v>39.5</v>
      </c>
    </row>
    <row r="39" spans="1:10" s="696" customFormat="1" ht="12.75">
      <c r="A39" s="688"/>
      <c r="B39" s="689"/>
      <c r="C39" s="179"/>
      <c r="D39" s="177"/>
      <c r="E39" s="179"/>
      <c r="F39" s="713"/>
      <c r="G39" s="667"/>
      <c r="H39" s="662"/>
      <c r="I39" s="662"/>
      <c r="J39" s="663"/>
    </row>
    <row r="40" spans="1:10" s="696" customFormat="1" ht="12.75">
      <c r="A40" s="688"/>
      <c r="B40" s="689"/>
      <c r="C40" s="179"/>
      <c r="D40" s="177"/>
      <c r="E40" s="179"/>
      <c r="F40" s="713"/>
      <c r="G40" s="667"/>
      <c r="H40" s="662"/>
      <c r="I40" s="662"/>
      <c r="J40" s="663"/>
    </row>
    <row r="41" spans="1:10" s="696" customFormat="1" ht="12.75">
      <c r="A41" s="688"/>
      <c r="B41" s="689"/>
      <c r="C41" s="179"/>
      <c r="D41" s="177"/>
      <c r="E41" s="179"/>
      <c r="F41" s="713"/>
      <c r="G41" s="667"/>
      <c r="H41" s="662"/>
      <c r="I41" s="662"/>
      <c r="J41" s="663"/>
    </row>
    <row r="42" spans="1:10" s="696" customFormat="1" ht="12.75">
      <c r="A42" s="688"/>
      <c r="B42" s="689"/>
      <c r="C42" s="179"/>
      <c r="D42" s="177"/>
      <c r="E42" s="179"/>
      <c r="F42" s="713"/>
      <c r="G42" s="667"/>
      <c r="H42" s="662"/>
      <c r="I42" s="662"/>
      <c r="J42" s="663"/>
    </row>
    <row r="43" spans="1:10" s="696" customFormat="1" ht="12.75">
      <c r="A43" s="688"/>
      <c r="B43" s="689"/>
      <c r="C43" s="179"/>
      <c r="D43" s="177"/>
      <c r="E43" s="179"/>
      <c r="F43" s="713"/>
      <c r="G43" s="667"/>
      <c r="H43" s="662"/>
      <c r="I43" s="662"/>
      <c r="J43" s="663"/>
    </row>
    <row r="44" spans="1:10" s="696" customFormat="1" ht="12.75">
      <c r="A44" s="688"/>
      <c r="B44" s="689"/>
      <c r="C44" s="179"/>
      <c r="D44" s="177"/>
      <c r="E44" s="179"/>
      <c r="F44" s="713"/>
      <c r="G44" s="667"/>
      <c r="H44" s="662"/>
      <c r="I44" s="662"/>
      <c r="J44" s="663"/>
    </row>
    <row r="45" spans="1:10" s="696" customFormat="1" ht="12.75">
      <c r="A45" s="688"/>
      <c r="B45" s="689"/>
      <c r="C45" s="179"/>
      <c r="D45" s="177"/>
      <c r="E45" s="179"/>
      <c r="F45" s="713"/>
      <c r="G45" s="667"/>
      <c r="H45" s="662"/>
      <c r="I45" s="662"/>
      <c r="J45" s="663"/>
    </row>
    <row r="46" spans="1:10" s="696" customFormat="1" ht="12.75">
      <c r="A46" s="688"/>
      <c r="B46" s="689"/>
      <c r="C46" s="179"/>
      <c r="D46" s="177"/>
      <c r="E46" s="179"/>
      <c r="F46" s="713"/>
      <c r="G46" s="667"/>
      <c r="H46" s="662"/>
      <c r="I46" s="662"/>
      <c r="J46" s="663"/>
    </row>
    <row r="47" spans="1:20" s="326" customFormat="1" ht="13.5" customHeight="1">
      <c r="A47" s="688"/>
      <c r="B47" s="689"/>
      <c r="C47" s="179"/>
      <c r="D47" s="177"/>
      <c r="E47" s="179"/>
      <c r="F47" s="713"/>
      <c r="G47" s="667"/>
      <c r="H47" s="662"/>
      <c r="I47" s="662"/>
      <c r="J47" s="663"/>
      <c r="K47" s="714"/>
      <c r="L47" s="714"/>
      <c r="M47" s="714"/>
      <c r="N47" s="714"/>
      <c r="O47" s="714"/>
      <c r="P47" s="714"/>
      <c r="Q47" s="714"/>
      <c r="R47" s="714"/>
      <c r="S47" s="714"/>
      <c r="T47" s="714"/>
    </row>
    <row r="48" spans="1:20" s="716" customFormat="1" ht="13.5" customHeight="1">
      <c r="A48" s="688"/>
      <c r="B48" s="689"/>
      <c r="C48" s="179"/>
      <c r="D48" s="177"/>
      <c r="E48" s="179"/>
      <c r="F48" s="713"/>
      <c r="G48" s="667"/>
      <c r="H48" s="662"/>
      <c r="I48" s="662"/>
      <c r="J48" s="663"/>
      <c r="K48" s="715"/>
      <c r="L48" s="715"/>
      <c r="M48" s="715"/>
      <c r="N48" s="715"/>
      <c r="O48" s="715"/>
      <c r="P48" s="715"/>
      <c r="Q48" s="715"/>
      <c r="R48" s="715"/>
      <c r="S48" s="715"/>
      <c r="T48" s="715"/>
    </row>
    <row r="49" spans="1:20" s="716" customFormat="1" ht="13.5" customHeight="1">
      <c r="A49" s="688"/>
      <c r="B49" s="689"/>
      <c r="C49" s="179"/>
      <c r="D49" s="177"/>
      <c r="E49" s="179"/>
      <c r="F49" s="713"/>
      <c r="G49" s="667"/>
      <c r="H49" s="662"/>
      <c r="I49" s="662"/>
      <c r="J49" s="663"/>
      <c r="K49" s="715"/>
      <c r="L49" s="715"/>
      <c r="M49" s="715"/>
      <c r="N49" s="715"/>
      <c r="O49" s="715"/>
      <c r="P49" s="715"/>
      <c r="Q49" s="715"/>
      <c r="R49" s="715"/>
      <c r="S49" s="715"/>
      <c r="T49" s="715"/>
    </row>
    <row r="50" spans="1:20" s="196" customFormat="1" ht="14.25" customHeight="1">
      <c r="A50" s="673" t="s">
        <v>353</v>
      </c>
      <c r="B50" s="184" t="s">
        <v>383</v>
      </c>
      <c r="C50" s="674"/>
      <c r="D50" s="182"/>
      <c r="E50" s="674"/>
      <c r="F50" s="717" t="s">
        <v>367</v>
      </c>
      <c r="G50" s="676" t="s">
        <v>384</v>
      </c>
      <c r="H50" s="185">
        <f>SUM(H51+H52+H53+H85)</f>
        <v>1296199</v>
      </c>
      <c r="I50" s="185">
        <f>SUM(I51+I52+I53+I85+I86+I87)</f>
        <v>587299</v>
      </c>
      <c r="J50" s="657">
        <f aca="true" t="shared" si="1" ref="J50:J69">100*I50/H50</f>
        <v>45.30932364552048</v>
      </c>
      <c r="K50" s="280"/>
      <c r="L50" s="280"/>
      <c r="M50" s="280"/>
      <c r="N50" s="280"/>
      <c r="O50" s="280"/>
      <c r="P50" s="280"/>
      <c r="Q50" s="280"/>
      <c r="R50" s="280"/>
      <c r="S50" s="280"/>
      <c r="T50" s="280"/>
    </row>
    <row r="51" spans="1:20" s="196" customFormat="1" ht="14.25" customHeight="1">
      <c r="A51" s="718"/>
      <c r="B51" s="190"/>
      <c r="C51" s="164">
        <v>610</v>
      </c>
      <c r="D51" s="188"/>
      <c r="E51" s="164"/>
      <c r="F51" s="719"/>
      <c r="G51" s="720" t="s">
        <v>327</v>
      </c>
      <c r="H51" s="145">
        <v>692880</v>
      </c>
      <c r="I51" s="145">
        <v>324321</v>
      </c>
      <c r="J51" s="663">
        <f t="shared" si="1"/>
        <v>46.807672324211985</v>
      </c>
      <c r="K51" s="280"/>
      <c r="L51" s="280"/>
      <c r="M51" s="280"/>
      <c r="N51" s="280"/>
      <c r="O51" s="280"/>
      <c r="P51" s="280"/>
      <c r="Q51" s="280"/>
      <c r="R51" s="280"/>
      <c r="S51" s="280"/>
      <c r="T51" s="280"/>
    </row>
    <row r="52" spans="1:20" s="196" customFormat="1" ht="13.5" customHeight="1">
      <c r="A52" s="718"/>
      <c r="B52" s="190"/>
      <c r="C52" s="164">
        <v>620</v>
      </c>
      <c r="D52" s="188"/>
      <c r="E52" s="164"/>
      <c r="F52" s="719"/>
      <c r="G52" s="720" t="s">
        <v>357</v>
      </c>
      <c r="H52" s="145">
        <v>242508</v>
      </c>
      <c r="I52" s="145">
        <v>110102</v>
      </c>
      <c r="J52" s="663">
        <f t="shared" si="1"/>
        <v>45.40138882016264</v>
      </c>
      <c r="K52" s="280"/>
      <c r="L52" s="280"/>
      <c r="M52" s="280"/>
      <c r="N52" s="280"/>
      <c r="O52" s="280"/>
      <c r="P52" s="280"/>
      <c r="Q52" s="280"/>
      <c r="R52" s="280"/>
      <c r="S52" s="280"/>
      <c r="T52" s="280"/>
    </row>
    <row r="53" spans="1:20" s="196" customFormat="1" ht="13.5" customHeight="1">
      <c r="A53" s="721"/>
      <c r="B53" s="722"/>
      <c r="C53" s="723">
        <v>630</v>
      </c>
      <c r="D53" s="724"/>
      <c r="E53" s="723"/>
      <c r="F53" s="725"/>
      <c r="G53" s="726" t="s">
        <v>385</v>
      </c>
      <c r="H53" s="727">
        <f>SUM(H54+H55+H62+H72+H73+H76)</f>
        <v>352811</v>
      </c>
      <c r="I53" s="727">
        <f>SUM(I54+I55+I62+I72+I73+I76)</f>
        <v>151733</v>
      </c>
      <c r="J53" s="663">
        <f t="shared" si="1"/>
        <v>43.006879037218226</v>
      </c>
      <c r="K53" s="280"/>
      <c r="L53" s="280"/>
      <c r="M53" s="280"/>
      <c r="N53" s="280"/>
      <c r="O53" s="280"/>
      <c r="P53" s="280"/>
      <c r="Q53" s="280"/>
      <c r="R53" s="280"/>
      <c r="S53" s="280"/>
      <c r="T53" s="280"/>
    </row>
    <row r="54" spans="1:20" s="196" customFormat="1" ht="13.5" customHeight="1">
      <c r="A54" s="728"/>
      <c r="B54" s="729"/>
      <c r="C54" s="179">
        <v>631</v>
      </c>
      <c r="D54" s="177"/>
      <c r="E54" s="179"/>
      <c r="F54" s="158"/>
      <c r="G54" s="730" t="s">
        <v>386</v>
      </c>
      <c r="H54" s="731">
        <v>20</v>
      </c>
      <c r="I54" s="731">
        <v>25</v>
      </c>
      <c r="J54" s="663">
        <f t="shared" si="1"/>
        <v>125</v>
      </c>
      <c r="K54" s="280"/>
      <c r="L54" s="280"/>
      <c r="M54" s="280"/>
      <c r="N54" s="280"/>
      <c r="O54" s="280"/>
      <c r="P54" s="280"/>
      <c r="Q54" s="280"/>
      <c r="R54" s="280"/>
      <c r="S54" s="280"/>
      <c r="T54" s="280"/>
    </row>
    <row r="55" spans="1:20" s="196" customFormat="1" ht="13.5" customHeight="1">
      <c r="A55" s="728"/>
      <c r="B55" s="729"/>
      <c r="C55" s="179">
        <v>632</v>
      </c>
      <c r="D55" s="157"/>
      <c r="E55" s="159"/>
      <c r="F55" s="666"/>
      <c r="G55" s="730" t="s">
        <v>387</v>
      </c>
      <c r="H55" s="732">
        <f>SUM(H56:H61)</f>
        <v>190500</v>
      </c>
      <c r="I55" s="732">
        <f>SUM(I56:I61)</f>
        <v>88989</v>
      </c>
      <c r="J55" s="663">
        <f t="shared" si="1"/>
        <v>46.713385826771656</v>
      </c>
      <c r="K55" s="280"/>
      <c r="L55" s="280"/>
      <c r="M55" s="280"/>
      <c r="N55" s="280"/>
      <c r="O55" s="280"/>
      <c r="P55" s="280"/>
      <c r="Q55" s="280"/>
      <c r="R55" s="280"/>
      <c r="S55" s="280"/>
      <c r="T55" s="280"/>
    </row>
    <row r="56" spans="1:20" s="628" customFormat="1" ht="13.5" customHeight="1">
      <c r="A56" s="664"/>
      <c r="B56" s="665"/>
      <c r="C56" s="159"/>
      <c r="D56" s="157" t="s">
        <v>131</v>
      </c>
      <c r="E56" s="159">
        <v>1</v>
      </c>
      <c r="F56" s="666"/>
      <c r="G56" s="667" t="s">
        <v>388</v>
      </c>
      <c r="H56" s="662">
        <v>26000</v>
      </c>
      <c r="I56" s="662">
        <v>19303</v>
      </c>
      <c r="J56" s="663">
        <f t="shared" si="1"/>
        <v>74.24230769230769</v>
      </c>
      <c r="K56" s="733"/>
      <c r="L56" s="733"/>
      <c r="M56" s="733"/>
      <c r="N56" s="733"/>
      <c r="O56" s="733"/>
      <c r="P56" s="733"/>
      <c r="Q56" s="733"/>
      <c r="R56" s="733"/>
      <c r="S56" s="733"/>
      <c r="T56" s="733"/>
    </row>
    <row r="57" spans="1:20" s="196" customFormat="1" ht="13.5" customHeight="1">
      <c r="A57" s="664"/>
      <c r="B57" s="665"/>
      <c r="C57" s="159"/>
      <c r="D57" s="157" t="s">
        <v>131</v>
      </c>
      <c r="E57" s="159">
        <v>2</v>
      </c>
      <c r="F57" s="666"/>
      <c r="G57" s="667" t="s">
        <v>389</v>
      </c>
      <c r="H57" s="662">
        <v>18000</v>
      </c>
      <c r="I57" s="662">
        <v>3994</v>
      </c>
      <c r="J57" s="663">
        <f t="shared" si="1"/>
        <v>22.18888888888889</v>
      </c>
      <c r="K57" s="280"/>
      <c r="L57" s="280"/>
      <c r="M57" s="280"/>
      <c r="N57" s="280"/>
      <c r="O57" s="280"/>
      <c r="P57" s="280"/>
      <c r="Q57" s="280"/>
      <c r="R57" s="280"/>
      <c r="S57" s="280"/>
      <c r="T57" s="280"/>
    </row>
    <row r="58" spans="1:20" s="196" customFormat="1" ht="13.5" customHeight="1">
      <c r="A58" s="664"/>
      <c r="B58" s="665"/>
      <c r="C58" s="159"/>
      <c r="D58" s="157" t="s">
        <v>131</v>
      </c>
      <c r="E58" s="159">
        <v>3</v>
      </c>
      <c r="F58" s="666"/>
      <c r="G58" s="667" t="s">
        <v>390</v>
      </c>
      <c r="H58" s="662">
        <v>132000</v>
      </c>
      <c r="I58" s="662">
        <v>55862</v>
      </c>
      <c r="J58" s="663">
        <f t="shared" si="1"/>
        <v>42.31969696969697</v>
      </c>
      <c r="K58" s="280"/>
      <c r="L58" s="280"/>
      <c r="M58" s="280"/>
      <c r="N58" s="280"/>
      <c r="O58" s="280"/>
      <c r="P58" s="280"/>
      <c r="Q58" s="280"/>
      <c r="R58" s="280"/>
      <c r="S58" s="280"/>
      <c r="T58" s="280"/>
    </row>
    <row r="59" spans="1:20" s="196" customFormat="1" ht="13.5" customHeight="1">
      <c r="A59" s="664"/>
      <c r="B59" s="665"/>
      <c r="C59" s="159"/>
      <c r="D59" s="157" t="s">
        <v>96</v>
      </c>
      <c r="E59" s="159"/>
      <c r="F59" s="666"/>
      <c r="G59" s="667" t="s">
        <v>391</v>
      </c>
      <c r="H59" s="662">
        <v>11000</v>
      </c>
      <c r="I59" s="662">
        <v>6240</v>
      </c>
      <c r="J59" s="663">
        <f t="shared" si="1"/>
        <v>56.72727272727273</v>
      </c>
      <c r="K59" s="280"/>
      <c r="L59" s="280"/>
      <c r="M59" s="280"/>
      <c r="N59" s="280"/>
      <c r="O59" s="280"/>
      <c r="P59" s="280"/>
      <c r="Q59" s="280"/>
      <c r="R59" s="280"/>
      <c r="S59" s="280"/>
      <c r="T59" s="280"/>
    </row>
    <row r="60" spans="1:20" s="196" customFormat="1" ht="13.5" customHeight="1">
      <c r="A60" s="664"/>
      <c r="B60" s="665"/>
      <c r="C60" s="159"/>
      <c r="D60" s="157" t="s">
        <v>124</v>
      </c>
      <c r="E60" s="159"/>
      <c r="F60" s="666"/>
      <c r="G60" s="667" t="s">
        <v>392</v>
      </c>
      <c r="H60" s="662">
        <v>2000</v>
      </c>
      <c r="I60" s="662">
        <v>2717</v>
      </c>
      <c r="J60" s="663">
        <f t="shared" si="1"/>
        <v>135.85</v>
      </c>
      <c r="K60" s="280"/>
      <c r="L60" s="280"/>
      <c r="M60" s="280"/>
      <c r="N60" s="280"/>
      <c r="O60" s="280"/>
      <c r="P60" s="280"/>
      <c r="Q60" s="280"/>
      <c r="R60" s="280"/>
      <c r="S60" s="280"/>
      <c r="T60" s="280"/>
    </row>
    <row r="61" spans="1:20" s="196" customFormat="1" ht="13.5" customHeight="1">
      <c r="A61" s="664"/>
      <c r="B61" s="665"/>
      <c r="C61" s="159"/>
      <c r="D61" s="157" t="s">
        <v>85</v>
      </c>
      <c r="E61" s="159"/>
      <c r="F61" s="666"/>
      <c r="G61" s="667" t="s">
        <v>393</v>
      </c>
      <c r="H61" s="662">
        <v>1500</v>
      </c>
      <c r="I61" s="662">
        <v>873</v>
      </c>
      <c r="J61" s="663">
        <f t="shared" si="1"/>
        <v>58.2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</row>
    <row r="62" spans="1:20" s="196" customFormat="1" ht="13.5" customHeight="1">
      <c r="A62" s="728"/>
      <c r="B62" s="729"/>
      <c r="C62" s="179">
        <v>633</v>
      </c>
      <c r="D62" s="177"/>
      <c r="E62" s="179"/>
      <c r="F62" s="158"/>
      <c r="G62" s="730" t="s">
        <v>394</v>
      </c>
      <c r="H62" s="734">
        <f>SUM(H63:H71)</f>
        <v>54300</v>
      </c>
      <c r="I62" s="734">
        <f>SUM(I63:I71)</f>
        <v>35734</v>
      </c>
      <c r="J62" s="663">
        <f t="shared" si="1"/>
        <v>65.80847145488029</v>
      </c>
      <c r="K62" s="280"/>
      <c r="L62" s="280"/>
      <c r="M62" s="280"/>
      <c r="N62" s="280"/>
      <c r="O62" s="280"/>
      <c r="P62" s="280"/>
      <c r="Q62" s="280"/>
      <c r="R62" s="280"/>
      <c r="S62" s="280"/>
      <c r="T62" s="280"/>
    </row>
    <row r="63" spans="1:20" s="196" customFormat="1" ht="13.5" customHeight="1">
      <c r="A63" s="664"/>
      <c r="B63" s="665"/>
      <c r="C63" s="159"/>
      <c r="D63" s="157" t="s">
        <v>131</v>
      </c>
      <c r="E63" s="159"/>
      <c r="F63" s="666"/>
      <c r="G63" s="667" t="s">
        <v>395</v>
      </c>
      <c r="H63" s="662">
        <v>12000</v>
      </c>
      <c r="I63" s="662">
        <v>8608</v>
      </c>
      <c r="J63" s="663">
        <f t="shared" si="1"/>
        <v>71.73333333333333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</row>
    <row r="64" spans="1:20" s="196" customFormat="1" ht="13.5" customHeight="1">
      <c r="A64" s="664"/>
      <c r="B64" s="665"/>
      <c r="C64" s="159"/>
      <c r="D64" s="157" t="s">
        <v>96</v>
      </c>
      <c r="E64" s="159"/>
      <c r="F64" s="666"/>
      <c r="G64" s="667" t="s">
        <v>396</v>
      </c>
      <c r="H64" s="662">
        <v>1000</v>
      </c>
      <c r="I64" s="662">
        <v>0</v>
      </c>
      <c r="J64" s="663">
        <f t="shared" si="1"/>
        <v>0</v>
      </c>
      <c r="K64" s="280"/>
      <c r="L64" s="280"/>
      <c r="M64" s="280"/>
      <c r="N64" s="280"/>
      <c r="O64" s="280"/>
      <c r="P64" s="280"/>
      <c r="Q64" s="280"/>
      <c r="R64" s="280"/>
      <c r="S64" s="280"/>
      <c r="T64" s="280"/>
    </row>
    <row r="65" spans="1:20" s="628" customFormat="1" ht="13.5" customHeight="1">
      <c r="A65" s="664"/>
      <c r="B65" s="665"/>
      <c r="C65" s="159"/>
      <c r="D65" s="157" t="s">
        <v>124</v>
      </c>
      <c r="E65" s="159"/>
      <c r="F65" s="666"/>
      <c r="G65" s="667" t="s">
        <v>397</v>
      </c>
      <c r="H65" s="662">
        <v>500</v>
      </c>
      <c r="I65" s="662">
        <v>0</v>
      </c>
      <c r="J65" s="663">
        <f t="shared" si="1"/>
        <v>0</v>
      </c>
      <c r="K65" s="733"/>
      <c r="L65" s="733"/>
      <c r="M65" s="733"/>
      <c r="N65" s="733"/>
      <c r="O65" s="733"/>
      <c r="P65" s="733"/>
      <c r="Q65" s="733"/>
      <c r="R65" s="733"/>
      <c r="S65" s="733"/>
      <c r="T65" s="733"/>
    </row>
    <row r="66" spans="1:20" s="628" customFormat="1" ht="13.5" customHeight="1">
      <c r="A66" s="664"/>
      <c r="B66" s="665"/>
      <c r="C66" s="159"/>
      <c r="D66" s="157" t="s">
        <v>85</v>
      </c>
      <c r="E66" s="159"/>
      <c r="F66" s="666"/>
      <c r="G66" s="667" t="s">
        <v>398</v>
      </c>
      <c r="H66" s="662">
        <v>5200</v>
      </c>
      <c r="I66" s="662">
        <v>1961</v>
      </c>
      <c r="J66" s="663">
        <f t="shared" si="1"/>
        <v>37.71153846153846</v>
      </c>
      <c r="K66" s="733"/>
      <c r="L66" s="733"/>
      <c r="M66" s="733"/>
      <c r="N66" s="733"/>
      <c r="O66" s="733"/>
      <c r="P66" s="733"/>
      <c r="Q66" s="733"/>
      <c r="R66" s="733"/>
      <c r="S66" s="733"/>
      <c r="T66" s="733"/>
    </row>
    <row r="67" spans="1:20" s="196" customFormat="1" ht="13.5" customHeight="1">
      <c r="A67" s="664"/>
      <c r="B67" s="665"/>
      <c r="C67" s="159"/>
      <c r="D67" s="157" t="s">
        <v>75</v>
      </c>
      <c r="E67" s="159"/>
      <c r="F67" s="666"/>
      <c r="G67" s="667" t="s">
        <v>399</v>
      </c>
      <c r="H67" s="662">
        <v>27100</v>
      </c>
      <c r="I67" s="662">
        <v>21674</v>
      </c>
      <c r="J67" s="663">
        <f t="shared" si="1"/>
        <v>79.97785977859779</v>
      </c>
      <c r="K67" s="280"/>
      <c r="L67" s="280"/>
      <c r="M67" s="280"/>
      <c r="N67" s="280"/>
      <c r="O67" s="280"/>
      <c r="P67" s="280"/>
      <c r="Q67" s="280"/>
      <c r="R67" s="280"/>
      <c r="S67" s="280"/>
      <c r="T67" s="280"/>
    </row>
    <row r="68" spans="1:20" s="196" customFormat="1" ht="13.5" customHeight="1">
      <c r="A68" s="664"/>
      <c r="B68" s="665"/>
      <c r="C68" s="159"/>
      <c r="D68" s="157" t="s">
        <v>400</v>
      </c>
      <c r="E68" s="159"/>
      <c r="F68" s="666"/>
      <c r="G68" s="667" t="s">
        <v>401</v>
      </c>
      <c r="H68" s="662">
        <v>6800</v>
      </c>
      <c r="I68" s="662">
        <v>2676</v>
      </c>
      <c r="J68" s="663">
        <f t="shared" si="1"/>
        <v>39.35294117647059</v>
      </c>
      <c r="K68" s="280"/>
      <c r="L68" s="280"/>
      <c r="M68" s="280"/>
      <c r="N68" s="280"/>
      <c r="O68" s="280"/>
      <c r="P68" s="280"/>
      <c r="Q68" s="280"/>
      <c r="R68" s="280"/>
      <c r="S68" s="280"/>
      <c r="T68" s="280"/>
    </row>
    <row r="69" spans="1:20" s="196" customFormat="1" ht="13.5" customHeight="1">
      <c r="A69" s="664"/>
      <c r="B69" s="665"/>
      <c r="C69" s="159"/>
      <c r="D69" s="157" t="s">
        <v>129</v>
      </c>
      <c r="E69" s="159"/>
      <c r="F69" s="666"/>
      <c r="G69" s="667" t="s">
        <v>402</v>
      </c>
      <c r="H69" s="662">
        <v>1000</v>
      </c>
      <c r="I69" s="662">
        <v>717</v>
      </c>
      <c r="J69" s="663">
        <f t="shared" si="1"/>
        <v>71.7</v>
      </c>
      <c r="K69" s="280"/>
      <c r="L69" s="280"/>
      <c r="M69" s="280"/>
      <c r="N69" s="280"/>
      <c r="O69" s="280"/>
      <c r="P69" s="280"/>
      <c r="Q69" s="280"/>
      <c r="R69" s="280"/>
      <c r="S69" s="280"/>
      <c r="T69" s="280"/>
    </row>
    <row r="70" spans="1:20" s="196" customFormat="1" ht="13.5" customHeight="1">
      <c r="A70" s="664"/>
      <c r="B70" s="665"/>
      <c r="C70" s="159"/>
      <c r="D70" s="157" t="s">
        <v>403</v>
      </c>
      <c r="E70" s="159"/>
      <c r="F70" s="666"/>
      <c r="G70" s="667" t="s">
        <v>404</v>
      </c>
      <c r="H70" s="662">
        <v>0</v>
      </c>
      <c r="I70" s="662">
        <v>81</v>
      </c>
      <c r="J70" s="663">
        <v>0</v>
      </c>
      <c r="K70" s="280"/>
      <c r="L70" s="280"/>
      <c r="M70" s="280"/>
      <c r="N70" s="280"/>
      <c r="O70" s="280"/>
      <c r="P70" s="280"/>
      <c r="Q70" s="280"/>
      <c r="R70" s="280"/>
      <c r="S70" s="280"/>
      <c r="T70" s="280"/>
    </row>
    <row r="71" spans="1:20" s="628" customFormat="1" ht="13.5" customHeight="1">
      <c r="A71" s="664"/>
      <c r="B71" s="665"/>
      <c r="C71" s="159"/>
      <c r="D71" s="157" t="s">
        <v>405</v>
      </c>
      <c r="E71" s="159"/>
      <c r="F71" s="666"/>
      <c r="G71" s="667" t="s">
        <v>406</v>
      </c>
      <c r="H71" s="662">
        <v>700</v>
      </c>
      <c r="I71" s="662">
        <v>17</v>
      </c>
      <c r="J71" s="663">
        <f aca="true" t="shared" si="2" ref="J71:J85">100*I71/H71</f>
        <v>2.4285714285714284</v>
      </c>
      <c r="K71" s="733"/>
      <c r="L71" s="733"/>
      <c r="M71" s="733"/>
      <c r="N71" s="733"/>
      <c r="O71" s="733"/>
      <c r="P71" s="733"/>
      <c r="Q71" s="733"/>
      <c r="R71" s="733"/>
      <c r="S71" s="733"/>
      <c r="T71" s="733"/>
    </row>
    <row r="72" spans="1:20" s="196" customFormat="1" ht="13.5" customHeight="1">
      <c r="A72" s="728"/>
      <c r="B72" s="729"/>
      <c r="C72" s="179">
        <v>634</v>
      </c>
      <c r="D72" s="177"/>
      <c r="E72" s="179"/>
      <c r="F72" s="158"/>
      <c r="G72" s="730" t="s">
        <v>407</v>
      </c>
      <c r="H72" s="672">
        <v>70</v>
      </c>
      <c r="I72" s="672">
        <v>0</v>
      </c>
      <c r="J72" s="663">
        <f t="shared" si="2"/>
        <v>0</v>
      </c>
      <c r="K72" s="280"/>
      <c r="L72" s="280"/>
      <c r="M72" s="280"/>
      <c r="N72" s="280"/>
      <c r="O72" s="280"/>
      <c r="P72" s="280"/>
      <c r="Q72" s="280"/>
      <c r="R72" s="280"/>
      <c r="S72" s="280"/>
      <c r="T72" s="280"/>
    </row>
    <row r="73" spans="1:20" s="154" customFormat="1" ht="13.5" customHeight="1">
      <c r="A73" s="728"/>
      <c r="B73" s="729"/>
      <c r="C73" s="179">
        <v>635</v>
      </c>
      <c r="D73" s="177"/>
      <c r="E73" s="179"/>
      <c r="F73" s="158"/>
      <c r="G73" s="730" t="s">
        <v>408</v>
      </c>
      <c r="H73" s="732">
        <f>SUM(H74:H75)</f>
        <v>47000</v>
      </c>
      <c r="I73" s="732">
        <f>SUM(I74:I75)</f>
        <v>5434</v>
      </c>
      <c r="J73" s="663">
        <f t="shared" si="2"/>
        <v>11.561702127659574</v>
      </c>
      <c r="K73" s="175"/>
      <c r="L73" s="175"/>
      <c r="M73" s="175"/>
      <c r="N73" s="175"/>
      <c r="O73" s="175"/>
      <c r="P73" s="175"/>
      <c r="Q73" s="175"/>
      <c r="R73" s="175"/>
      <c r="S73" s="175"/>
      <c r="T73" s="175"/>
    </row>
    <row r="74" spans="1:20" s="154" customFormat="1" ht="13.5" customHeight="1">
      <c r="A74" s="664"/>
      <c r="B74" s="665"/>
      <c r="C74" s="159"/>
      <c r="D74" s="157" t="s">
        <v>85</v>
      </c>
      <c r="E74" s="159"/>
      <c r="F74" s="666"/>
      <c r="G74" s="667" t="s">
        <v>409</v>
      </c>
      <c r="H74" s="662">
        <v>17000</v>
      </c>
      <c r="I74" s="662">
        <v>3803</v>
      </c>
      <c r="J74" s="663">
        <f t="shared" si="2"/>
        <v>22.370588235294118</v>
      </c>
      <c r="K74" s="175"/>
      <c r="L74" s="175"/>
      <c r="M74" s="175"/>
      <c r="N74" s="175"/>
      <c r="O74" s="175"/>
      <c r="P74" s="175"/>
      <c r="Q74" s="175"/>
      <c r="R74" s="175"/>
      <c r="S74" s="175"/>
      <c r="T74" s="175"/>
    </row>
    <row r="75" spans="1:20" s="154" customFormat="1" ht="13.5" customHeight="1">
      <c r="A75" s="664"/>
      <c r="B75" s="665"/>
      <c r="C75" s="159"/>
      <c r="D75" s="157" t="s">
        <v>75</v>
      </c>
      <c r="E75" s="159"/>
      <c r="F75" s="666"/>
      <c r="G75" s="667" t="s">
        <v>410</v>
      </c>
      <c r="H75" s="662">
        <v>30000</v>
      </c>
      <c r="I75" s="662">
        <v>1631</v>
      </c>
      <c r="J75" s="663">
        <f t="shared" si="2"/>
        <v>5.4366666666666665</v>
      </c>
      <c r="K75" s="175"/>
      <c r="L75" s="175"/>
      <c r="M75" s="175"/>
      <c r="N75" s="175"/>
      <c r="O75" s="175"/>
      <c r="P75" s="175"/>
      <c r="Q75" s="175"/>
      <c r="R75" s="175"/>
      <c r="S75" s="175"/>
      <c r="T75" s="175"/>
    </row>
    <row r="76" spans="1:20" s="154" customFormat="1" ht="13.5" customHeight="1">
      <c r="A76" s="728"/>
      <c r="B76" s="729"/>
      <c r="C76" s="179">
        <v>637</v>
      </c>
      <c r="D76" s="177"/>
      <c r="E76" s="179"/>
      <c r="F76" s="158"/>
      <c r="G76" s="730" t="s">
        <v>411</v>
      </c>
      <c r="H76" s="732">
        <f>SUM(H77:H84)</f>
        <v>60921</v>
      </c>
      <c r="I76" s="732">
        <f>SUM(I77:I84)</f>
        <v>21551</v>
      </c>
      <c r="J76" s="663">
        <f t="shared" si="2"/>
        <v>35.375322138507244</v>
      </c>
      <c r="K76" s="175"/>
      <c r="L76" s="175"/>
      <c r="M76" s="175"/>
      <c r="N76" s="175"/>
      <c r="O76" s="175"/>
      <c r="P76" s="175"/>
      <c r="Q76" s="175"/>
      <c r="R76" s="175"/>
      <c r="S76" s="175"/>
      <c r="T76" s="175"/>
    </row>
    <row r="77" spans="1:20" s="154" customFormat="1" ht="13.5" customHeight="1">
      <c r="A77" s="664"/>
      <c r="B77" s="665"/>
      <c r="C77" s="159"/>
      <c r="D77" s="157" t="s">
        <v>131</v>
      </c>
      <c r="E77" s="159"/>
      <c r="F77" s="666"/>
      <c r="G77" s="667" t="s">
        <v>412</v>
      </c>
      <c r="H77" s="662">
        <v>300</v>
      </c>
      <c r="I77" s="662">
        <v>111</v>
      </c>
      <c r="J77" s="663">
        <f t="shared" si="2"/>
        <v>37</v>
      </c>
      <c r="K77" s="175"/>
      <c r="L77" s="175"/>
      <c r="M77" s="175"/>
      <c r="N77" s="175"/>
      <c r="O77" s="175"/>
      <c r="P77" s="175"/>
      <c r="Q77" s="175"/>
      <c r="R77" s="175"/>
      <c r="S77" s="175"/>
      <c r="T77" s="175"/>
    </row>
    <row r="78" spans="1:20" s="154" customFormat="1" ht="13.5" customHeight="1">
      <c r="A78" s="664"/>
      <c r="B78" s="665"/>
      <c r="C78" s="159"/>
      <c r="D78" s="157" t="s">
        <v>85</v>
      </c>
      <c r="E78" s="159"/>
      <c r="F78" s="666"/>
      <c r="G78" s="667" t="s">
        <v>413</v>
      </c>
      <c r="H78" s="662">
        <v>15000</v>
      </c>
      <c r="I78" s="662">
        <v>3060</v>
      </c>
      <c r="J78" s="663">
        <f t="shared" si="2"/>
        <v>20.4</v>
      </c>
      <c r="K78" s="175"/>
      <c r="L78" s="175"/>
      <c r="M78" s="175"/>
      <c r="N78" s="175"/>
      <c r="O78" s="175"/>
      <c r="P78" s="175"/>
      <c r="Q78" s="175"/>
      <c r="R78" s="175"/>
      <c r="S78" s="175"/>
      <c r="T78" s="175"/>
    </row>
    <row r="79" spans="1:20" s="154" customFormat="1" ht="13.5" customHeight="1">
      <c r="A79" s="664"/>
      <c r="B79" s="665"/>
      <c r="C79" s="159"/>
      <c r="D79" s="157" t="s">
        <v>85</v>
      </c>
      <c r="E79" s="159">
        <v>1</v>
      </c>
      <c r="F79" s="666"/>
      <c r="G79" s="667" t="s">
        <v>414</v>
      </c>
      <c r="H79" s="662">
        <v>8000</v>
      </c>
      <c r="I79" s="662">
        <v>3849</v>
      </c>
      <c r="J79" s="663">
        <f t="shared" si="2"/>
        <v>48.1125</v>
      </c>
      <c r="K79" s="175"/>
      <c r="L79" s="175"/>
      <c r="M79" s="175"/>
      <c r="N79" s="175"/>
      <c r="O79" s="175"/>
      <c r="P79" s="175"/>
      <c r="Q79" s="175"/>
      <c r="R79" s="175"/>
      <c r="S79" s="175"/>
      <c r="T79" s="175"/>
    </row>
    <row r="80" spans="1:20" s="628" customFormat="1" ht="13.5" customHeight="1">
      <c r="A80" s="664"/>
      <c r="B80" s="665"/>
      <c r="C80" s="159"/>
      <c r="D80" s="157" t="s">
        <v>85</v>
      </c>
      <c r="E80" s="159">
        <v>2</v>
      </c>
      <c r="F80" s="666"/>
      <c r="G80" s="667" t="s">
        <v>415</v>
      </c>
      <c r="H80" s="662">
        <v>10000</v>
      </c>
      <c r="I80" s="662">
        <v>2550</v>
      </c>
      <c r="J80" s="663">
        <f t="shared" si="2"/>
        <v>25.5</v>
      </c>
      <c r="K80" s="733"/>
      <c r="L80" s="733"/>
      <c r="M80" s="733"/>
      <c r="N80" s="733"/>
      <c r="O80" s="733"/>
      <c r="P80" s="733"/>
      <c r="Q80" s="733"/>
      <c r="R80" s="733"/>
      <c r="S80" s="733"/>
      <c r="T80" s="733"/>
    </row>
    <row r="81" spans="1:20" s="628" customFormat="1" ht="13.5" customHeight="1">
      <c r="A81" s="664"/>
      <c r="B81" s="665"/>
      <c r="C81" s="159"/>
      <c r="D81" s="157" t="s">
        <v>416</v>
      </c>
      <c r="E81" s="159"/>
      <c r="F81" s="666"/>
      <c r="G81" s="667" t="s">
        <v>417</v>
      </c>
      <c r="H81" s="662">
        <v>3000</v>
      </c>
      <c r="I81" s="662">
        <v>1681</v>
      </c>
      <c r="J81" s="663">
        <f t="shared" si="2"/>
        <v>56.03333333333333</v>
      </c>
      <c r="K81" s="733"/>
      <c r="L81" s="733"/>
      <c r="M81" s="733"/>
      <c r="N81" s="733"/>
      <c r="O81" s="733"/>
      <c r="P81" s="733"/>
      <c r="Q81" s="733"/>
      <c r="R81" s="733"/>
      <c r="S81" s="733"/>
      <c r="T81" s="733"/>
    </row>
    <row r="82" spans="1:20" s="628" customFormat="1" ht="13.5" customHeight="1">
      <c r="A82" s="664"/>
      <c r="B82" s="665"/>
      <c r="C82" s="159"/>
      <c r="D82" s="157" t="s">
        <v>320</v>
      </c>
      <c r="E82" s="159"/>
      <c r="F82" s="666"/>
      <c r="G82" s="667" t="s">
        <v>418</v>
      </c>
      <c r="H82" s="662">
        <v>12000</v>
      </c>
      <c r="I82" s="662">
        <v>6595</v>
      </c>
      <c r="J82" s="663">
        <f t="shared" si="2"/>
        <v>54.958333333333336</v>
      </c>
      <c r="K82" s="733"/>
      <c r="L82" s="733"/>
      <c r="M82" s="733"/>
      <c r="N82" s="733"/>
      <c r="O82" s="733"/>
      <c r="P82" s="733"/>
      <c r="Q82" s="733"/>
      <c r="R82" s="733"/>
      <c r="S82" s="733"/>
      <c r="T82" s="733"/>
    </row>
    <row r="83" spans="1:20" s="196" customFormat="1" ht="13.5" customHeight="1">
      <c r="A83" s="664"/>
      <c r="B83" s="665"/>
      <c r="C83" s="159"/>
      <c r="D83" s="157" t="s">
        <v>341</v>
      </c>
      <c r="E83" s="159"/>
      <c r="F83" s="666"/>
      <c r="G83" s="667" t="s">
        <v>419</v>
      </c>
      <c r="H83" s="662">
        <v>3821</v>
      </c>
      <c r="I83" s="662">
        <v>0</v>
      </c>
      <c r="J83" s="663">
        <f t="shared" si="2"/>
        <v>0</v>
      </c>
      <c r="K83" s="280"/>
      <c r="L83" s="280"/>
      <c r="M83" s="280"/>
      <c r="N83" s="280"/>
      <c r="O83" s="280"/>
      <c r="P83" s="280"/>
      <c r="Q83" s="280"/>
      <c r="R83" s="280"/>
      <c r="S83" s="280"/>
      <c r="T83" s="280"/>
    </row>
    <row r="84" spans="1:20" s="628" customFormat="1" ht="13.5" customHeight="1">
      <c r="A84" s="664"/>
      <c r="B84" s="665"/>
      <c r="C84" s="159"/>
      <c r="D84" s="157" t="s">
        <v>420</v>
      </c>
      <c r="E84" s="159"/>
      <c r="F84" s="666"/>
      <c r="G84" s="667" t="s">
        <v>421</v>
      </c>
      <c r="H84" s="662">
        <v>8800</v>
      </c>
      <c r="I84" s="662">
        <v>3705</v>
      </c>
      <c r="J84" s="663">
        <f t="shared" si="2"/>
        <v>42.10227272727273</v>
      </c>
      <c r="K84" s="733"/>
      <c r="L84" s="733"/>
      <c r="M84" s="733"/>
      <c r="N84" s="733"/>
      <c r="O84" s="733"/>
      <c r="P84" s="733"/>
      <c r="Q84" s="733"/>
      <c r="R84" s="733"/>
      <c r="S84" s="733"/>
      <c r="T84" s="733"/>
    </row>
    <row r="85" spans="1:20" s="628" customFormat="1" ht="13.5" customHeight="1">
      <c r="A85" s="728"/>
      <c r="B85" s="729"/>
      <c r="C85" s="179">
        <v>642</v>
      </c>
      <c r="D85" s="177" t="s">
        <v>405</v>
      </c>
      <c r="E85" s="159"/>
      <c r="F85" s="666"/>
      <c r="G85" s="730" t="s">
        <v>422</v>
      </c>
      <c r="H85" s="672">
        <v>8000</v>
      </c>
      <c r="I85" s="672">
        <v>0</v>
      </c>
      <c r="J85" s="663">
        <f t="shared" si="2"/>
        <v>0</v>
      </c>
      <c r="K85" s="733"/>
      <c r="L85" s="733"/>
      <c r="M85" s="733"/>
      <c r="N85" s="733"/>
      <c r="O85" s="733"/>
      <c r="P85" s="733"/>
      <c r="Q85" s="733"/>
      <c r="R85" s="733"/>
      <c r="S85" s="733"/>
      <c r="T85" s="733"/>
    </row>
    <row r="86" spans="1:20" s="628" customFormat="1" ht="13.5" customHeight="1">
      <c r="A86" s="735"/>
      <c r="B86" s="736"/>
      <c r="C86" s="737"/>
      <c r="D86" s="738" t="s">
        <v>341</v>
      </c>
      <c r="E86" s="735"/>
      <c r="F86" s="161"/>
      <c r="G86" s="739" t="s">
        <v>423</v>
      </c>
      <c r="H86" s="740">
        <v>0</v>
      </c>
      <c r="I86" s="740">
        <v>843</v>
      </c>
      <c r="J86" s="663">
        <v>0</v>
      </c>
      <c r="K86" s="733"/>
      <c r="L86" s="733"/>
      <c r="M86" s="733"/>
      <c r="N86" s="733"/>
      <c r="O86" s="733"/>
      <c r="P86" s="733"/>
      <c r="Q86" s="733"/>
      <c r="R86" s="733"/>
      <c r="S86" s="733"/>
      <c r="T86" s="733"/>
    </row>
    <row r="87" spans="1:20" s="628" customFormat="1" ht="13.5" customHeight="1">
      <c r="A87" s="735"/>
      <c r="B87" s="736"/>
      <c r="C87" s="737"/>
      <c r="D87" s="738" t="s">
        <v>197</v>
      </c>
      <c r="E87" s="735"/>
      <c r="F87" s="161"/>
      <c r="G87" s="739" t="s">
        <v>424</v>
      </c>
      <c r="H87" s="740">
        <v>0</v>
      </c>
      <c r="I87" s="740">
        <v>300</v>
      </c>
      <c r="J87" s="663">
        <v>0</v>
      </c>
      <c r="K87" s="733"/>
      <c r="L87" s="733"/>
      <c r="M87" s="733"/>
      <c r="N87" s="733"/>
      <c r="O87" s="733"/>
      <c r="P87" s="733"/>
      <c r="Q87" s="733"/>
      <c r="R87" s="733"/>
      <c r="S87" s="733"/>
      <c r="T87" s="733"/>
    </row>
    <row r="88" spans="1:20" s="628" customFormat="1" ht="12" customHeight="1">
      <c r="A88" s="735"/>
      <c r="B88" s="736"/>
      <c r="C88" s="737"/>
      <c r="D88" s="738"/>
      <c r="E88" s="735"/>
      <c r="F88" s="161"/>
      <c r="G88" s="739"/>
      <c r="H88" s="740"/>
      <c r="I88" s="740"/>
      <c r="J88" s="663"/>
      <c r="K88" s="733"/>
      <c r="L88" s="733"/>
      <c r="M88" s="733"/>
      <c r="N88" s="733"/>
      <c r="O88" s="733"/>
      <c r="P88" s="733"/>
      <c r="Q88" s="733"/>
      <c r="R88" s="733"/>
      <c r="S88" s="733"/>
      <c r="T88" s="733"/>
    </row>
    <row r="89" spans="1:20" s="749" customFormat="1" ht="14.25" customHeight="1">
      <c r="A89" s="741"/>
      <c r="B89" s="742"/>
      <c r="C89" s="743">
        <v>717</v>
      </c>
      <c r="D89" s="744" t="s">
        <v>131</v>
      </c>
      <c r="E89" s="741"/>
      <c r="F89" s="745" t="s">
        <v>367</v>
      </c>
      <c r="G89" s="746" t="s">
        <v>425</v>
      </c>
      <c r="H89" s="747">
        <v>0</v>
      </c>
      <c r="I89" s="747">
        <v>2020</v>
      </c>
      <c r="J89" s="663">
        <v>0</v>
      </c>
      <c r="K89" s="748"/>
      <c r="L89" s="748"/>
      <c r="M89" s="748"/>
      <c r="N89" s="748"/>
      <c r="O89" s="748"/>
      <c r="P89" s="748"/>
      <c r="Q89" s="748"/>
      <c r="R89" s="748"/>
      <c r="S89" s="748"/>
      <c r="T89" s="748"/>
    </row>
    <row r="90" spans="1:20" s="749" customFormat="1" ht="13.5" customHeight="1">
      <c r="A90" s="741"/>
      <c r="B90" s="742"/>
      <c r="C90" s="743"/>
      <c r="D90" s="744"/>
      <c r="E90" s="741"/>
      <c r="F90" s="745"/>
      <c r="G90" s="746"/>
      <c r="H90" s="747"/>
      <c r="I90" s="747"/>
      <c r="J90" s="750"/>
      <c r="K90" s="748"/>
      <c r="L90" s="748"/>
      <c r="M90" s="748"/>
      <c r="N90" s="748"/>
      <c r="O90" s="748"/>
      <c r="P90" s="748"/>
      <c r="Q90" s="748"/>
      <c r="R90" s="748"/>
      <c r="S90" s="748"/>
      <c r="T90" s="748"/>
    </row>
    <row r="91" spans="1:20" s="628" customFormat="1" ht="13.5" customHeight="1">
      <c r="A91" s="664"/>
      <c r="B91" s="665"/>
      <c r="C91" s="159"/>
      <c r="D91" s="157"/>
      <c r="E91" s="664"/>
      <c r="F91" s="666"/>
      <c r="G91" s="667"/>
      <c r="H91" s="662"/>
      <c r="I91" s="662"/>
      <c r="J91" s="663"/>
      <c r="K91" s="733"/>
      <c r="L91" s="733"/>
      <c r="M91" s="733"/>
      <c r="N91" s="733"/>
      <c r="O91" s="733"/>
      <c r="P91" s="733"/>
      <c r="Q91" s="733"/>
      <c r="R91" s="733"/>
      <c r="S91" s="733"/>
      <c r="T91" s="733"/>
    </row>
    <row r="92" spans="1:20" s="628" customFormat="1" ht="13.5" customHeight="1">
      <c r="A92" s="673" t="s">
        <v>353</v>
      </c>
      <c r="B92" s="184" t="s">
        <v>426</v>
      </c>
      <c r="C92" s="674"/>
      <c r="D92" s="182"/>
      <c r="E92" s="674"/>
      <c r="F92" s="717" t="s">
        <v>427</v>
      </c>
      <c r="G92" s="676" t="s">
        <v>428</v>
      </c>
      <c r="H92" s="185">
        <f>SUM(H93:H95)</f>
        <v>171262</v>
      </c>
      <c r="I92" s="185">
        <f>SUM(I93:I95)</f>
        <v>75759</v>
      </c>
      <c r="J92" s="657">
        <f>100*I92/H92</f>
        <v>44.23573238663568</v>
      </c>
      <c r="K92" s="733"/>
      <c r="L92" s="733"/>
      <c r="M92" s="733"/>
      <c r="N92" s="733"/>
      <c r="O92" s="733"/>
      <c r="P92" s="733"/>
      <c r="Q92" s="733"/>
      <c r="R92" s="733"/>
      <c r="S92" s="733"/>
      <c r="T92" s="733"/>
    </row>
    <row r="93" spans="1:20" s="628" customFormat="1" ht="13.5" customHeight="1">
      <c r="A93" s="683"/>
      <c r="B93" s="194"/>
      <c r="C93" s="151">
        <v>610</v>
      </c>
      <c r="D93" s="149"/>
      <c r="E93" s="151"/>
      <c r="F93" s="150"/>
      <c r="G93" s="751" t="s">
        <v>327</v>
      </c>
      <c r="H93" s="672">
        <v>126120</v>
      </c>
      <c r="I93" s="672">
        <v>56296</v>
      </c>
      <c r="J93" s="663">
        <f>100*I93/H93</f>
        <v>44.63685379004123</v>
      </c>
      <c r="K93" s="733"/>
      <c r="L93" s="733"/>
      <c r="M93" s="733"/>
      <c r="N93" s="733"/>
      <c r="O93" s="733"/>
      <c r="P93" s="733"/>
      <c r="Q93" s="733"/>
      <c r="R93" s="733"/>
      <c r="S93" s="733"/>
      <c r="T93" s="733"/>
    </row>
    <row r="94" spans="1:20" s="628" customFormat="1" ht="13.5" customHeight="1">
      <c r="A94" s="683"/>
      <c r="B94" s="194"/>
      <c r="C94" s="151">
        <v>620</v>
      </c>
      <c r="D94" s="149"/>
      <c r="E94" s="151"/>
      <c r="F94" s="150"/>
      <c r="G94" s="751" t="s">
        <v>357</v>
      </c>
      <c r="H94" s="672">
        <v>44142</v>
      </c>
      <c r="I94" s="672">
        <v>19038</v>
      </c>
      <c r="J94" s="663">
        <f>100*I94/H94</f>
        <v>43.12899279597662</v>
      </c>
      <c r="K94" s="733"/>
      <c r="L94" s="733"/>
      <c r="M94" s="733"/>
      <c r="N94" s="733"/>
      <c r="O94" s="733"/>
      <c r="P94" s="733"/>
      <c r="Q94" s="733"/>
      <c r="R94" s="733"/>
      <c r="S94" s="733"/>
      <c r="T94" s="733"/>
    </row>
    <row r="95" spans="1:10" ht="12.75">
      <c r="A95" s="683"/>
      <c r="B95" s="194"/>
      <c r="C95" s="151">
        <v>640</v>
      </c>
      <c r="D95" s="149"/>
      <c r="E95" s="151"/>
      <c r="F95" s="150"/>
      <c r="G95" s="751" t="s">
        <v>429</v>
      </c>
      <c r="H95" s="734">
        <v>1000</v>
      </c>
      <c r="I95" s="734">
        <v>425</v>
      </c>
      <c r="J95" s="663">
        <f>100*I95/H95</f>
        <v>42.5</v>
      </c>
    </row>
    <row r="96" spans="1:10" ht="12.75">
      <c r="A96" s="383"/>
      <c r="B96" s="384"/>
      <c r="C96" s="387"/>
      <c r="D96" s="386"/>
      <c r="E96" s="387"/>
      <c r="F96" s="752"/>
      <c r="G96" s="753"/>
      <c r="H96" s="463"/>
      <c r="I96" s="463"/>
      <c r="J96" s="663"/>
    </row>
    <row r="97" spans="1:10" ht="12.75">
      <c r="A97" s="471"/>
      <c r="B97" s="472"/>
      <c r="C97" s="473"/>
      <c r="D97" s="474"/>
      <c r="E97" s="473"/>
      <c r="F97" s="754"/>
      <c r="G97" s="755"/>
      <c r="H97" s="463"/>
      <c r="I97" s="463"/>
      <c r="J97" s="632"/>
    </row>
    <row r="98" spans="1:10" ht="12.75">
      <c r="A98" s="471"/>
      <c r="B98" s="472"/>
      <c r="C98" s="473"/>
      <c r="D98" s="474"/>
      <c r="E98" s="473"/>
      <c r="F98" s="754"/>
      <c r="G98" s="755"/>
      <c r="H98" s="463"/>
      <c r="I98" s="463"/>
      <c r="J98" s="632"/>
    </row>
    <row r="99" spans="1:10" ht="12.75">
      <c r="A99" s="471"/>
      <c r="B99" s="472"/>
      <c r="C99" s="473"/>
      <c r="D99" s="474"/>
      <c r="E99" s="473"/>
      <c r="F99" s="754"/>
      <c r="G99" s="755"/>
      <c r="H99" s="463"/>
      <c r="I99" s="463"/>
      <c r="J99" s="632"/>
    </row>
    <row r="100" spans="1:10" ht="12.75">
      <c r="A100" s="471"/>
      <c r="B100" s="472"/>
      <c r="C100" s="473"/>
      <c r="D100" s="474"/>
      <c r="E100" s="473"/>
      <c r="F100" s="754"/>
      <c r="G100" s="755"/>
      <c r="H100" s="463"/>
      <c r="I100" s="463"/>
      <c r="J100" s="632"/>
    </row>
    <row r="101" spans="1:10" ht="12.75">
      <c r="A101" s="471"/>
      <c r="B101" s="472"/>
      <c r="C101" s="473"/>
      <c r="D101" s="474"/>
      <c r="E101" s="473"/>
      <c r="F101" s="754"/>
      <c r="G101" s="755"/>
      <c r="H101" s="463"/>
      <c r="I101" s="463"/>
      <c r="J101" s="632"/>
    </row>
    <row r="102" spans="1:10" ht="12.75">
      <c r="A102" s="471"/>
      <c r="B102" s="472"/>
      <c r="C102" s="473"/>
      <c r="D102" s="474"/>
      <c r="E102" s="473"/>
      <c r="F102" s="754"/>
      <c r="G102" s="755"/>
      <c r="H102" s="463"/>
      <c r="I102" s="463"/>
      <c r="J102" s="632"/>
    </row>
    <row r="103" spans="1:10" ht="12.75">
      <c r="A103" s="471"/>
      <c r="B103" s="472"/>
      <c r="C103" s="473"/>
      <c r="D103" s="474"/>
      <c r="E103" s="473"/>
      <c r="F103" s="754"/>
      <c r="G103" s="755"/>
      <c r="H103" s="463"/>
      <c r="I103" s="463"/>
      <c r="J103" s="632"/>
    </row>
    <row r="104" spans="1:10" ht="12.75">
      <c r="A104" s="471"/>
      <c r="B104" s="472"/>
      <c r="C104" s="473"/>
      <c r="D104" s="474"/>
      <c r="E104" s="473"/>
      <c r="F104" s="754"/>
      <c r="G104" s="755"/>
      <c r="H104" s="463"/>
      <c r="I104" s="463"/>
      <c r="J104" s="632"/>
    </row>
    <row r="105" spans="1:10" ht="12.75">
      <c r="A105" s="471"/>
      <c r="B105" s="472"/>
      <c r="C105" s="473"/>
      <c r="D105" s="474"/>
      <c r="E105" s="473"/>
      <c r="F105" s="754"/>
      <c r="G105" s="755"/>
      <c r="H105" s="463"/>
      <c r="I105" s="463"/>
      <c r="J105" s="632"/>
    </row>
  </sheetData>
  <printOptions horizontalCentered="1"/>
  <pageMargins left="0.6692913385826772" right="0.6692913385826772" top="0.3937007874015748" bottom="0.5905511811023623" header="0.3937007874015748" footer="0.5905511811023623"/>
  <pageSetup horizontalDpi="300" verticalDpi="300" orientation="landscape" paperSize="9" scale="80" r:id="rId1"/>
  <headerFooter alignWithMargins="0">
    <oddHeader xml:space="preserve">&amp;C&amp;"Arial CE,Tučné"&amp;11Čerpanie rozpočtu výdavkov k 30.6. 2011
&amp;R&amp;"Arial CE,Tučné"Príloha č. 3 </oddHeader>
    <oddFooter>&amp;C10</oddFooter>
  </headerFooter>
  <rowBreaks count="1" manualBreakCount="1">
    <brk id="48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6" sqref="A6"/>
    </sheetView>
  </sheetViews>
  <sheetFormatPr defaultColWidth="9.00390625" defaultRowHeight="12.75"/>
  <cols>
    <col min="1" max="1" width="54.75390625" style="756" customWidth="1"/>
    <col min="2" max="2" width="18.75390625" style="808" customWidth="1"/>
    <col min="3" max="5" width="18.75390625" style="756" customWidth="1"/>
    <col min="6" max="6" width="10.125" style="756" bestFit="1" customWidth="1"/>
    <col min="7" max="7" width="12.25390625" style="758" customWidth="1"/>
    <col min="8" max="16384" width="9.125" style="756" customWidth="1"/>
  </cols>
  <sheetData>
    <row r="1" ht="12.75">
      <c r="B1" s="757"/>
    </row>
    <row r="2" spans="1:5" ht="13.5" thickBot="1">
      <c r="A2" s="759"/>
      <c r="B2" s="757"/>
      <c r="E2" s="760" t="s">
        <v>35</v>
      </c>
    </row>
    <row r="3" spans="1:7" s="765" customFormat="1" ht="15.75">
      <c r="A3" s="761"/>
      <c r="B3" s="762" t="s">
        <v>431</v>
      </c>
      <c r="C3" s="763" t="s">
        <v>432</v>
      </c>
      <c r="D3" s="763" t="s">
        <v>433</v>
      </c>
      <c r="E3" s="764" t="s">
        <v>434</v>
      </c>
      <c r="G3" s="766"/>
    </row>
    <row r="4" spans="1:7" s="765" customFormat="1" ht="16.5" thickBot="1">
      <c r="A4" s="767"/>
      <c r="B4" s="768" t="s">
        <v>435</v>
      </c>
      <c r="C4" s="769"/>
      <c r="D4" s="769"/>
      <c r="E4" s="770" t="s">
        <v>436</v>
      </c>
      <c r="G4" s="766"/>
    </row>
    <row r="5" spans="1:7" s="765" customFormat="1" ht="15.75">
      <c r="A5" s="771" t="s">
        <v>437</v>
      </c>
      <c r="B5" s="772">
        <v>248812.95</v>
      </c>
      <c r="C5" s="773"/>
      <c r="D5" s="773"/>
      <c r="E5" s="774"/>
      <c r="G5" s="775"/>
    </row>
    <row r="6" spans="1:7" s="765" customFormat="1" ht="15.75">
      <c r="A6" s="776" t="s">
        <v>438</v>
      </c>
      <c r="B6" s="777"/>
      <c r="C6" s="778"/>
      <c r="D6" s="778">
        <v>35920.19</v>
      </c>
      <c r="E6" s="779"/>
      <c r="G6" s="775"/>
    </row>
    <row r="7" spans="1:7" s="782" customFormat="1" ht="14.25">
      <c r="A7" s="776" t="s">
        <v>439</v>
      </c>
      <c r="B7" s="780"/>
      <c r="C7" s="778">
        <v>41.72</v>
      </c>
      <c r="D7" s="778"/>
      <c r="E7" s="781"/>
      <c r="G7" s="783"/>
    </row>
    <row r="8" spans="1:7" s="782" customFormat="1" ht="15" thickBot="1">
      <c r="A8" s="784" t="s">
        <v>440</v>
      </c>
      <c r="B8" s="785"/>
      <c r="C8" s="786"/>
      <c r="D8" s="778">
        <v>109.14</v>
      </c>
      <c r="E8" s="787"/>
      <c r="G8" s="783"/>
    </row>
    <row r="9" spans="1:7" s="765" customFormat="1" ht="17.25" thickBot="1" thickTop="1">
      <c r="A9" s="788" t="s">
        <v>441</v>
      </c>
      <c r="B9" s="789">
        <f>SUM(B5:B6)</f>
        <v>248812.95</v>
      </c>
      <c r="C9" s="790">
        <f>SUM(C5:C8)</f>
        <v>41.72</v>
      </c>
      <c r="D9" s="790">
        <f>SUM(D6:D8)</f>
        <v>36029.33</v>
      </c>
      <c r="E9" s="791">
        <f>SUM(B9+C9-D9)</f>
        <v>212825.34000000003</v>
      </c>
      <c r="F9" s="792"/>
      <c r="G9" s="775"/>
    </row>
    <row r="10" spans="1:7" s="765" customFormat="1" ht="15.75">
      <c r="A10" s="793" t="s">
        <v>442</v>
      </c>
      <c r="B10" s="772">
        <v>1293148.95</v>
      </c>
      <c r="C10" s="773"/>
      <c r="D10" s="773"/>
      <c r="E10" s="774"/>
      <c r="G10" s="775"/>
    </row>
    <row r="11" spans="1:7" s="765" customFormat="1" ht="15.75">
      <c r="A11" s="776" t="s">
        <v>443</v>
      </c>
      <c r="B11" s="777"/>
      <c r="C11" s="778"/>
      <c r="D11" s="778">
        <v>374600.08</v>
      </c>
      <c r="E11" s="779"/>
      <c r="G11" s="775"/>
    </row>
    <row r="12" spans="1:7" s="765" customFormat="1" ht="15.75">
      <c r="A12" s="776" t="s">
        <v>457</v>
      </c>
      <c r="B12" s="777"/>
      <c r="C12" s="778"/>
      <c r="D12" s="778">
        <v>208105.19</v>
      </c>
      <c r="E12" s="779"/>
      <c r="G12" s="775"/>
    </row>
    <row r="13" spans="1:7" s="765" customFormat="1" ht="15.75">
      <c r="A13" s="776" t="s">
        <v>444</v>
      </c>
      <c r="B13" s="777"/>
      <c r="C13" s="778"/>
      <c r="D13" s="778">
        <v>50000</v>
      </c>
      <c r="E13" s="779"/>
      <c r="G13" s="775"/>
    </row>
    <row r="14" spans="1:7" s="765" customFormat="1" ht="15.75">
      <c r="A14" s="776" t="s">
        <v>445</v>
      </c>
      <c r="B14" s="777"/>
      <c r="C14" s="778"/>
      <c r="D14" s="778">
        <v>3465.1</v>
      </c>
      <c r="E14" s="779"/>
      <c r="G14" s="775"/>
    </row>
    <row r="15" spans="1:7" s="765" customFormat="1" ht="15.75">
      <c r="A15" s="776" t="s">
        <v>446</v>
      </c>
      <c r="B15" s="777"/>
      <c r="C15" s="778">
        <v>14409.19</v>
      </c>
      <c r="D15" s="778"/>
      <c r="E15" s="779"/>
      <c r="G15" s="775"/>
    </row>
    <row r="16" spans="1:7" s="765" customFormat="1" ht="15.75">
      <c r="A16" s="776" t="s">
        <v>447</v>
      </c>
      <c r="B16" s="777"/>
      <c r="C16" s="778">
        <v>49159.4</v>
      </c>
      <c r="D16" s="778"/>
      <c r="E16" s="779"/>
      <c r="G16" s="775"/>
    </row>
    <row r="17" spans="1:7" s="765" customFormat="1" ht="15.75">
      <c r="A17" s="776" t="s">
        <v>458</v>
      </c>
      <c r="B17" s="772"/>
      <c r="C17" s="773">
        <v>61845.79</v>
      </c>
      <c r="D17" s="773"/>
      <c r="E17" s="774"/>
      <c r="G17" s="775"/>
    </row>
    <row r="18" spans="1:7" s="765" customFormat="1" ht="15.75">
      <c r="A18" s="776" t="s">
        <v>448</v>
      </c>
      <c r="B18" s="772"/>
      <c r="C18" s="773"/>
      <c r="D18" s="773">
        <v>16817.94</v>
      </c>
      <c r="E18" s="774"/>
      <c r="G18" s="775"/>
    </row>
    <row r="19" spans="1:7" s="765" customFormat="1" ht="15.75">
      <c r="A19" s="776" t="s">
        <v>449</v>
      </c>
      <c r="B19" s="777"/>
      <c r="C19" s="778">
        <v>2755.34</v>
      </c>
      <c r="D19" s="778"/>
      <c r="E19" s="779"/>
      <c r="G19" s="766"/>
    </row>
    <row r="20" spans="1:7" s="765" customFormat="1" ht="16.5" thickBot="1">
      <c r="A20" s="784" t="s">
        <v>450</v>
      </c>
      <c r="B20" s="777"/>
      <c r="C20" s="778"/>
      <c r="D20" s="778">
        <v>1191.82</v>
      </c>
      <c r="E20" s="779"/>
      <c r="G20" s="766"/>
    </row>
    <row r="21" spans="1:7" s="765" customFormat="1" ht="17.25" thickBot="1" thickTop="1">
      <c r="A21" s="788" t="s">
        <v>441</v>
      </c>
      <c r="B21" s="789">
        <f>SUM(B10:B20)</f>
        <v>1293148.95</v>
      </c>
      <c r="C21" s="790">
        <f>SUM(C10:C20)</f>
        <v>128169.72</v>
      </c>
      <c r="D21" s="790">
        <f>SUM(D11:D20)</f>
        <v>654180.1299999999</v>
      </c>
      <c r="E21" s="791">
        <f>B21+C21-D21</f>
        <v>767138.54</v>
      </c>
      <c r="G21" s="766"/>
    </row>
    <row r="22" spans="1:7" s="765" customFormat="1" ht="15.75">
      <c r="A22" s="771" t="s">
        <v>451</v>
      </c>
      <c r="B22" s="794">
        <v>268944.68</v>
      </c>
      <c r="C22" s="795"/>
      <c r="D22" s="795"/>
      <c r="E22" s="796"/>
      <c r="G22" s="766"/>
    </row>
    <row r="23" spans="1:7" s="765" customFormat="1" ht="16.5" thickBot="1">
      <c r="A23" s="776" t="s">
        <v>443</v>
      </c>
      <c r="B23" s="777"/>
      <c r="C23" s="778"/>
      <c r="D23" s="778">
        <v>178823.94</v>
      </c>
      <c r="E23" s="779"/>
      <c r="G23" s="766"/>
    </row>
    <row r="24" spans="1:7" s="797" customFormat="1" ht="17.25" thickBot="1" thickTop="1">
      <c r="A24" s="788" t="s">
        <v>441</v>
      </c>
      <c r="B24" s="789">
        <f>SUM(B22:B22)</f>
        <v>268944.68</v>
      </c>
      <c r="C24" s="789">
        <f>SUM(C22:C23)</f>
        <v>0</v>
      </c>
      <c r="D24" s="790">
        <f>SUM(D22:D23)</f>
        <v>178823.94</v>
      </c>
      <c r="E24" s="791">
        <f>B24+C24-D24</f>
        <v>90120.73999999999</v>
      </c>
      <c r="G24" s="798"/>
    </row>
    <row r="25" spans="1:7" s="797" customFormat="1" ht="15.75">
      <c r="A25" s="793" t="s">
        <v>452</v>
      </c>
      <c r="B25" s="772">
        <v>6548.4</v>
      </c>
      <c r="C25" s="773"/>
      <c r="D25" s="773"/>
      <c r="E25" s="774"/>
      <c r="G25" s="798"/>
    </row>
    <row r="26" spans="1:7" s="765" customFormat="1" ht="15.75">
      <c r="A26" s="776" t="s">
        <v>453</v>
      </c>
      <c r="B26" s="777"/>
      <c r="C26" s="778"/>
      <c r="D26" s="778">
        <v>4026</v>
      </c>
      <c r="E26" s="779"/>
      <c r="G26" s="766"/>
    </row>
    <row r="27" spans="1:7" s="765" customFormat="1" ht="15.75">
      <c r="A27" s="776" t="s">
        <v>459</v>
      </c>
      <c r="B27" s="777"/>
      <c r="C27" s="778"/>
      <c r="D27" s="778">
        <v>6130.6</v>
      </c>
      <c r="E27" s="779"/>
      <c r="G27" s="766"/>
    </row>
    <row r="28" spans="1:7" s="765" customFormat="1" ht="15.75">
      <c r="A28" s="776" t="s">
        <v>454</v>
      </c>
      <c r="B28" s="777"/>
      <c r="C28" s="778">
        <v>8572.4</v>
      </c>
      <c r="D28" s="778"/>
      <c r="E28" s="779"/>
      <c r="G28" s="766"/>
    </row>
    <row r="29" spans="1:7" s="765" customFormat="1" ht="16.5" thickBot="1">
      <c r="A29" s="799" t="s">
        <v>455</v>
      </c>
      <c r="B29" s="800">
        <f>SUM(B25:B28)</f>
        <v>6548.4</v>
      </c>
      <c r="C29" s="801">
        <f>SUM(C28:C28)</f>
        <v>8572.4</v>
      </c>
      <c r="D29" s="801">
        <f>SUM(D26:D28)</f>
        <v>10156.6</v>
      </c>
      <c r="E29" s="802">
        <f>SUM(B29+C29-D29)</f>
        <v>4964.199999999999</v>
      </c>
      <c r="G29" s="766"/>
    </row>
    <row r="30" spans="1:7" s="805" customFormat="1" ht="15" thickBot="1">
      <c r="A30" s="803" t="s">
        <v>456</v>
      </c>
      <c r="B30" s="804">
        <f>SUM(B9+B21+B24+B29)</f>
        <v>1817454.9799999997</v>
      </c>
      <c r="C30" s="804">
        <f>SUM(C9+C21+C24+C29)</f>
        <v>136783.84</v>
      </c>
      <c r="D30" s="804">
        <f>SUM(D9+D21+D24+D29)</f>
        <v>879189.9999999999</v>
      </c>
      <c r="E30" s="804">
        <f>SUM(E9+E21+E24+E29)</f>
        <v>1075048.82</v>
      </c>
      <c r="G30" s="806"/>
    </row>
    <row r="31" s="757" customFormat="1" ht="12.75">
      <c r="G31" s="807"/>
    </row>
    <row r="32" s="757" customFormat="1" ht="12.75">
      <c r="G32" s="807"/>
    </row>
    <row r="33" s="757" customFormat="1" ht="12.75">
      <c r="G33" s="807"/>
    </row>
    <row r="34" s="757" customFormat="1" ht="12.75">
      <c r="G34" s="807"/>
    </row>
    <row r="35" s="757" customFormat="1" ht="12.75">
      <c r="G35" s="807"/>
    </row>
    <row r="36" s="757" customFormat="1" ht="12.75">
      <c r="G36" s="807"/>
    </row>
    <row r="37" s="757" customFormat="1" ht="12.75">
      <c r="G37" s="807"/>
    </row>
    <row r="38" s="757" customFormat="1" ht="12.75">
      <c r="G38" s="807"/>
    </row>
    <row r="39" s="757" customFormat="1" ht="12.75">
      <c r="G39" s="807"/>
    </row>
    <row r="40" s="757" customFormat="1" ht="12.75">
      <c r="G40" s="807"/>
    </row>
    <row r="41" s="757" customFormat="1" ht="12.75">
      <c r="G41" s="807"/>
    </row>
    <row r="42" s="757" customFormat="1" ht="12.75">
      <c r="G42" s="807"/>
    </row>
    <row r="43" s="757" customFormat="1" ht="12.75">
      <c r="G43" s="807"/>
    </row>
    <row r="44" s="757" customFormat="1" ht="12.75">
      <c r="G44" s="807"/>
    </row>
    <row r="45" s="757" customFormat="1" ht="12.75">
      <c r="G45" s="807"/>
    </row>
    <row r="46" s="757" customFormat="1" ht="12.75">
      <c r="G46" s="807"/>
    </row>
    <row r="47" s="757" customFormat="1" ht="12.75">
      <c r="G47" s="807"/>
    </row>
    <row r="48" s="757" customFormat="1" ht="12.75">
      <c r="G48" s="807"/>
    </row>
    <row r="49" s="757" customFormat="1" ht="12.75">
      <c r="G49" s="807"/>
    </row>
    <row r="50" s="757" customFormat="1" ht="12.75">
      <c r="G50" s="807"/>
    </row>
    <row r="51" s="757" customFormat="1" ht="12.75">
      <c r="G51" s="807"/>
    </row>
    <row r="52" s="757" customFormat="1" ht="12.75">
      <c r="G52" s="807"/>
    </row>
    <row r="53" s="757" customFormat="1" ht="12.75">
      <c r="G53" s="807"/>
    </row>
    <row r="54" s="757" customFormat="1" ht="12.75">
      <c r="G54" s="807"/>
    </row>
    <row r="55" s="757" customFormat="1" ht="12.75">
      <c r="G55" s="807"/>
    </row>
    <row r="56" s="757" customFormat="1" ht="12.75">
      <c r="G56" s="807"/>
    </row>
    <row r="57" s="757" customFormat="1" ht="12.75">
      <c r="G57" s="807"/>
    </row>
    <row r="58" s="757" customFormat="1" ht="12.75">
      <c r="G58" s="807"/>
    </row>
    <row r="59" s="757" customFormat="1" ht="12.75">
      <c r="G59" s="807"/>
    </row>
    <row r="60" s="757" customFormat="1" ht="12.75">
      <c r="G60" s="807"/>
    </row>
    <row r="61" s="757" customFormat="1" ht="12.75">
      <c r="G61" s="807"/>
    </row>
    <row r="62" s="757" customFormat="1" ht="12.75">
      <c r="G62" s="807"/>
    </row>
    <row r="63" s="757" customFormat="1" ht="12.75">
      <c r="G63" s="807"/>
    </row>
    <row r="64" s="757" customFormat="1" ht="12.75">
      <c r="G64" s="807"/>
    </row>
    <row r="65" s="757" customFormat="1" ht="12.75">
      <c r="G65" s="807"/>
    </row>
    <row r="66" s="757" customFormat="1" ht="12.75">
      <c r="G66" s="807"/>
    </row>
    <row r="67" s="757" customFormat="1" ht="12.75">
      <c r="G67" s="807"/>
    </row>
    <row r="68" s="757" customFormat="1" ht="12.75">
      <c r="G68" s="807"/>
    </row>
    <row r="69" s="757" customFormat="1" ht="12.75">
      <c r="G69" s="807"/>
    </row>
    <row r="70" s="757" customFormat="1" ht="12.75">
      <c r="G70" s="807"/>
    </row>
    <row r="71" s="757" customFormat="1" ht="12.75">
      <c r="G71" s="807"/>
    </row>
    <row r="72" s="757" customFormat="1" ht="12.75">
      <c r="G72" s="807"/>
    </row>
    <row r="73" s="757" customFormat="1" ht="12.75">
      <c r="G73" s="807"/>
    </row>
    <row r="74" s="757" customFormat="1" ht="12.75">
      <c r="G74" s="807"/>
    </row>
    <row r="75" s="757" customFormat="1" ht="12.75">
      <c r="G75" s="807"/>
    </row>
    <row r="76" s="757" customFormat="1" ht="12.75">
      <c r="G76" s="807"/>
    </row>
    <row r="77" s="757" customFormat="1" ht="12.75">
      <c r="G77" s="807"/>
    </row>
    <row r="78" s="757" customFormat="1" ht="12.75">
      <c r="G78" s="807"/>
    </row>
    <row r="79" s="757" customFormat="1" ht="12.75">
      <c r="G79" s="807"/>
    </row>
    <row r="80" s="757" customFormat="1" ht="12.75">
      <c r="G80" s="807"/>
    </row>
    <row r="81" s="757" customFormat="1" ht="12.75">
      <c r="G81" s="807"/>
    </row>
    <row r="82" s="757" customFormat="1" ht="12.75">
      <c r="G82" s="807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4" r:id="rId1"/>
  <headerFooter alignWithMargins="0">
    <oddHeader>&amp;C&amp;"Arial CE,Tučné"&amp;12&amp;URozpočtové a mimorozpočtové  finančné prostriedky k 30.6. 2011
&amp;U
&amp;R&amp;"MS Sans Serif,Tučné"Príloha č. 4</oddHeader>
  </headerFooter>
  <rowBreaks count="1" manualBreakCount="1">
    <brk id="3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F1">
      <selection activeCell="K19" sqref="K19"/>
    </sheetView>
  </sheetViews>
  <sheetFormatPr defaultColWidth="9.00390625" defaultRowHeight="12.75"/>
  <cols>
    <col min="1" max="6" width="9.125" style="478" customWidth="1"/>
    <col min="7" max="7" width="10.875" style="478" customWidth="1"/>
    <col min="8" max="8" width="10.75390625" style="478" customWidth="1"/>
    <col min="9" max="9" width="9.875" style="478" customWidth="1"/>
    <col min="10" max="10" width="6.625" style="481" customWidth="1"/>
    <col min="11" max="16384" width="9.125" style="478" customWidth="1"/>
  </cols>
  <sheetData>
    <row r="1" spans="1:10" ht="15">
      <c r="A1" s="1083" t="s">
        <v>202</v>
      </c>
      <c r="B1" s="1083"/>
      <c r="C1" s="1083"/>
      <c r="D1" s="1083"/>
      <c r="E1" s="1083"/>
      <c r="F1" s="1083"/>
      <c r="G1" s="1083"/>
      <c r="H1" s="1083"/>
      <c r="I1" s="1083"/>
      <c r="J1" s="1083"/>
    </row>
    <row r="2" spans="1:10" ht="12.75">
      <c r="A2" s="479"/>
      <c r="B2" s="479"/>
      <c r="C2" s="479"/>
      <c r="D2" s="479"/>
      <c r="E2" s="479"/>
      <c r="F2" s="479"/>
      <c r="G2" s="479"/>
      <c r="J2" s="480" t="s">
        <v>203</v>
      </c>
    </row>
    <row r="3" spans="1:8" ht="12.75">
      <c r="A3" s="479"/>
      <c r="B3" s="479"/>
      <c r="C3" s="479"/>
      <c r="D3" s="479"/>
      <c r="E3" s="479"/>
      <c r="F3" s="479"/>
      <c r="G3" s="479"/>
      <c r="H3" s="479"/>
    </row>
    <row r="4" spans="1:10" ht="12.75">
      <c r="A4" s="479"/>
      <c r="B4" s="479"/>
      <c r="C4" s="479"/>
      <c r="D4" s="479"/>
      <c r="E4" s="479"/>
      <c r="F4" s="479"/>
      <c r="G4" s="479"/>
      <c r="H4" s="482" t="s">
        <v>9</v>
      </c>
      <c r="I4" s="482" t="s">
        <v>38</v>
      </c>
      <c r="J4" s="483" t="s">
        <v>39</v>
      </c>
    </row>
    <row r="5" spans="8:10" ht="13.5" thickBot="1">
      <c r="H5" s="484">
        <v>2011</v>
      </c>
      <c r="I5" s="484" t="s">
        <v>118</v>
      </c>
      <c r="J5" s="485" t="s">
        <v>40</v>
      </c>
    </row>
    <row r="6" spans="1:10" ht="15.75" thickTop="1">
      <c r="A6" s="486" t="s">
        <v>204</v>
      </c>
      <c r="B6" s="487"/>
      <c r="C6" s="487"/>
      <c r="D6" s="487"/>
      <c r="E6" s="487"/>
      <c r="F6" s="487"/>
      <c r="G6" s="488"/>
      <c r="H6" s="489">
        <f>SUM(H7:H16)</f>
        <v>15300</v>
      </c>
      <c r="I6" s="489">
        <f>SUM(I7:I16)</f>
        <v>11931</v>
      </c>
      <c r="J6" s="490">
        <f>100*I6/H6</f>
        <v>77.98039215686275</v>
      </c>
    </row>
    <row r="7" spans="1:10" ht="12.75">
      <c r="A7" s="491"/>
      <c r="B7" s="492" t="s">
        <v>205</v>
      </c>
      <c r="C7" s="493"/>
      <c r="D7" s="493"/>
      <c r="E7" s="493"/>
      <c r="F7" s="493"/>
      <c r="G7" s="494"/>
      <c r="H7" s="494">
        <v>500</v>
      </c>
      <c r="I7" s="495">
        <v>229</v>
      </c>
      <c r="J7" s="496">
        <f>100*I7/H7</f>
        <v>45.8</v>
      </c>
    </row>
    <row r="8" spans="1:10" ht="12.75">
      <c r="A8" s="491"/>
      <c r="B8" s="497" t="s">
        <v>206</v>
      </c>
      <c r="C8" s="491"/>
      <c r="D8" s="491"/>
      <c r="E8" s="491"/>
      <c r="F8" s="491"/>
      <c r="G8" s="498"/>
      <c r="H8" s="498">
        <v>200</v>
      </c>
      <c r="I8" s="499">
        <v>13</v>
      </c>
      <c r="J8" s="500">
        <f>100*I8/H8</f>
        <v>6.5</v>
      </c>
    </row>
    <row r="9" spans="1:10" ht="12.75">
      <c r="A9" s="491"/>
      <c r="B9" s="497" t="s">
        <v>207</v>
      </c>
      <c r="C9" s="491"/>
      <c r="D9" s="491"/>
      <c r="E9" s="491"/>
      <c r="F9" s="491"/>
      <c r="G9" s="498"/>
      <c r="H9" s="498">
        <v>1200</v>
      </c>
      <c r="I9" s="499">
        <v>1044</v>
      </c>
      <c r="J9" s="500">
        <f>100*I9/H9</f>
        <v>87</v>
      </c>
    </row>
    <row r="10" spans="1:10" ht="12.75">
      <c r="A10" s="491"/>
      <c r="B10" s="497" t="s">
        <v>208</v>
      </c>
      <c r="C10" s="491"/>
      <c r="D10" s="491"/>
      <c r="E10" s="491"/>
      <c r="F10" s="491"/>
      <c r="G10" s="498"/>
      <c r="H10" s="498">
        <v>10000</v>
      </c>
      <c r="I10" s="499">
        <v>8580</v>
      </c>
      <c r="J10" s="500">
        <f>100*I10/H10</f>
        <v>85.8</v>
      </c>
    </row>
    <row r="11" spans="1:10" ht="12.75">
      <c r="A11" s="491"/>
      <c r="B11" s="497" t="s">
        <v>209</v>
      </c>
      <c r="C11" s="491"/>
      <c r="D11" s="491"/>
      <c r="E11" s="491"/>
      <c r="F11" s="491"/>
      <c r="G11" s="498"/>
      <c r="H11" s="498">
        <v>0</v>
      </c>
      <c r="I11" s="499">
        <v>0</v>
      </c>
      <c r="J11" s="500">
        <v>0</v>
      </c>
    </row>
    <row r="12" spans="1:10" ht="12.75">
      <c r="A12" s="491"/>
      <c r="B12" s="497" t="s">
        <v>210</v>
      </c>
      <c r="C12" s="491"/>
      <c r="D12" s="491"/>
      <c r="E12" s="491"/>
      <c r="F12" s="491"/>
      <c r="G12" s="498"/>
      <c r="H12" s="498">
        <v>0</v>
      </c>
      <c r="I12" s="499">
        <v>0</v>
      </c>
      <c r="J12" s="500">
        <v>0</v>
      </c>
    </row>
    <row r="13" spans="1:10" ht="12.75">
      <c r="A13" s="491"/>
      <c r="B13" s="497" t="s">
        <v>211</v>
      </c>
      <c r="C13" s="491"/>
      <c r="D13" s="491"/>
      <c r="E13" s="491"/>
      <c r="F13" s="491"/>
      <c r="G13" s="498"/>
      <c r="H13" s="498">
        <v>3400</v>
      </c>
      <c r="I13" s="499">
        <v>2065</v>
      </c>
      <c r="J13" s="500">
        <f>100*I13/H13</f>
        <v>60.73529411764706</v>
      </c>
    </row>
    <row r="14" spans="1:10" ht="12.75">
      <c r="A14" s="491"/>
      <c r="B14" s="497" t="s">
        <v>212</v>
      </c>
      <c r="C14" s="491"/>
      <c r="D14" s="491"/>
      <c r="E14" s="491"/>
      <c r="F14" s="491"/>
      <c r="G14" s="498"/>
      <c r="H14" s="498">
        <v>0</v>
      </c>
      <c r="I14" s="499">
        <v>0</v>
      </c>
      <c r="J14" s="500">
        <v>0</v>
      </c>
    </row>
    <row r="15" spans="1:10" ht="12.75">
      <c r="A15" s="491"/>
      <c r="B15" s="497" t="s">
        <v>213</v>
      </c>
      <c r="C15" s="491"/>
      <c r="D15" s="491"/>
      <c r="E15" s="491"/>
      <c r="F15" s="491"/>
      <c r="G15" s="498"/>
      <c r="H15" s="498">
        <v>0</v>
      </c>
      <c r="I15" s="499">
        <v>0</v>
      </c>
      <c r="J15" s="500">
        <v>0</v>
      </c>
    </row>
    <row r="16" spans="1:10" ht="12.75">
      <c r="A16" s="491"/>
      <c r="B16" s="501" t="s">
        <v>214</v>
      </c>
      <c r="C16" s="502"/>
      <c r="D16" s="502"/>
      <c r="E16" s="502"/>
      <c r="F16" s="502"/>
      <c r="G16" s="503"/>
      <c r="H16" s="503">
        <v>0</v>
      </c>
      <c r="I16" s="504">
        <v>0</v>
      </c>
      <c r="J16" s="505">
        <v>0</v>
      </c>
    </row>
    <row r="17" spans="1:8" ht="12.75">
      <c r="A17" s="491"/>
      <c r="B17" s="506"/>
      <c r="C17" s="491"/>
      <c r="D17" s="491"/>
      <c r="E17" s="491"/>
      <c r="F17" s="491"/>
      <c r="G17" s="491"/>
      <c r="H17" s="491"/>
    </row>
    <row r="18" spans="1:8" ht="12.75">
      <c r="A18" s="491"/>
      <c r="B18" s="506"/>
      <c r="C18" s="491"/>
      <c r="D18" s="491"/>
      <c r="E18" s="491"/>
      <c r="F18" s="491"/>
      <c r="G18" s="491"/>
      <c r="H18" s="491"/>
    </row>
    <row r="19" spans="1:10" ht="12.75">
      <c r="A19" s="491"/>
      <c r="B19" s="506"/>
      <c r="C19" s="491"/>
      <c r="D19" s="491"/>
      <c r="E19" s="491"/>
      <c r="F19" s="491"/>
      <c r="G19" s="491"/>
      <c r="H19" s="482" t="s">
        <v>9</v>
      </c>
      <c r="I19" s="482" t="s">
        <v>38</v>
      </c>
      <c r="J19" s="507" t="s">
        <v>39</v>
      </c>
    </row>
    <row r="20" spans="1:10" ht="13.5" thickBot="1">
      <c r="A20" s="491"/>
      <c r="B20" s="506"/>
      <c r="C20" s="491"/>
      <c r="D20" s="491"/>
      <c r="E20" s="491"/>
      <c r="F20" s="491"/>
      <c r="G20" s="491"/>
      <c r="H20" s="484">
        <v>2011</v>
      </c>
      <c r="I20" s="484" t="s">
        <v>118</v>
      </c>
      <c r="J20" s="485" t="s">
        <v>40</v>
      </c>
    </row>
    <row r="21" spans="1:10" ht="15.75" thickTop="1">
      <c r="A21" s="486" t="s">
        <v>215</v>
      </c>
      <c r="B21" s="487"/>
      <c r="C21" s="487"/>
      <c r="D21" s="487"/>
      <c r="E21" s="487"/>
      <c r="F21" s="487"/>
      <c r="G21" s="487"/>
      <c r="H21" s="489">
        <f>SUM(H22:H23)</f>
        <v>66800</v>
      </c>
      <c r="I21" s="489">
        <f>SUM(I22:I23)</f>
        <v>42451</v>
      </c>
      <c r="J21" s="508">
        <f>100*I21/H21</f>
        <v>63.54940119760479</v>
      </c>
    </row>
    <row r="22" spans="1:10" ht="12.75">
      <c r="A22" s="509"/>
      <c r="B22" s="492" t="s">
        <v>216</v>
      </c>
      <c r="C22" s="493"/>
      <c r="D22" s="493"/>
      <c r="E22" s="493"/>
      <c r="F22" s="493"/>
      <c r="G22" s="493"/>
      <c r="H22" s="495">
        <v>66800</v>
      </c>
      <c r="I22" s="495">
        <v>40563</v>
      </c>
      <c r="J22" s="510">
        <f>100*I22/H22</f>
        <v>60.72305389221557</v>
      </c>
    </row>
    <row r="23" spans="1:10" ht="12.75">
      <c r="A23" s="509"/>
      <c r="B23" s="501" t="s">
        <v>217</v>
      </c>
      <c r="C23" s="502"/>
      <c r="D23" s="502"/>
      <c r="E23" s="502"/>
      <c r="F23" s="502"/>
      <c r="G23" s="502"/>
      <c r="H23" s="504">
        <v>0</v>
      </c>
      <c r="I23" s="504">
        <v>1888</v>
      </c>
      <c r="J23" s="511">
        <v>0</v>
      </c>
    </row>
    <row r="24" spans="1:8" ht="12.75">
      <c r="A24" s="509"/>
      <c r="B24" s="506"/>
      <c r="C24" s="491"/>
      <c r="D24" s="491"/>
      <c r="E24" s="491"/>
      <c r="F24" s="491"/>
      <c r="G24" s="491"/>
      <c r="H24" s="491"/>
    </row>
    <row r="25" spans="1:8" ht="12.75">
      <c r="A25" s="509"/>
      <c r="B25" s="506"/>
      <c r="C25" s="491"/>
      <c r="D25" s="491"/>
      <c r="E25" s="491"/>
      <c r="F25" s="491"/>
      <c r="G25" s="491"/>
      <c r="H25" s="491"/>
    </row>
    <row r="26" spans="1:10" ht="12.75">
      <c r="A26" s="509"/>
      <c r="B26" s="506"/>
      <c r="C26" s="491"/>
      <c r="D26" s="491"/>
      <c r="E26" s="491"/>
      <c r="F26" s="491"/>
      <c r="G26" s="491"/>
      <c r="H26" s="482" t="s">
        <v>9</v>
      </c>
      <c r="I26" s="482" t="s">
        <v>38</v>
      </c>
      <c r="J26" s="507" t="s">
        <v>39</v>
      </c>
    </row>
    <row r="27" spans="1:10" ht="13.5" thickBot="1">
      <c r="A27" s="509"/>
      <c r="B27" s="506"/>
      <c r="C27" s="491"/>
      <c r="D27" s="491"/>
      <c r="E27" s="491"/>
      <c r="F27" s="491"/>
      <c r="G27" s="491"/>
      <c r="H27" s="484">
        <v>2011</v>
      </c>
      <c r="I27" s="484" t="s">
        <v>118</v>
      </c>
      <c r="J27" s="485" t="s">
        <v>40</v>
      </c>
    </row>
    <row r="28" spans="1:10" ht="15.75" thickTop="1">
      <c r="A28" s="512" t="s">
        <v>218</v>
      </c>
      <c r="B28" s="513"/>
      <c r="C28" s="513"/>
      <c r="D28" s="513"/>
      <c r="E28" s="513"/>
      <c r="F28" s="513"/>
      <c r="G28" s="513"/>
      <c r="H28" s="489">
        <f>SUM(H29:H36)</f>
        <v>232495</v>
      </c>
      <c r="I28" s="489">
        <f>SUM(I29:I36)</f>
        <v>122559</v>
      </c>
      <c r="J28" s="514">
        <f>100*I28/H28</f>
        <v>52.71468203617282</v>
      </c>
    </row>
    <row r="29" spans="1:10" ht="12.75">
      <c r="A29" s="515"/>
      <c r="B29" s="516" t="s">
        <v>219</v>
      </c>
      <c r="C29" s="493"/>
      <c r="D29" s="493"/>
      <c r="E29" s="493"/>
      <c r="F29" s="493"/>
      <c r="G29" s="493"/>
      <c r="H29" s="517">
        <v>0</v>
      </c>
      <c r="I29" s="517">
        <v>0</v>
      </c>
      <c r="J29" s="518">
        <v>0</v>
      </c>
    </row>
    <row r="30" spans="1:10" ht="12.75">
      <c r="A30" s="515"/>
      <c r="B30" s="519" t="s">
        <v>220</v>
      </c>
      <c r="C30" s="491"/>
      <c r="D30" s="491"/>
      <c r="E30" s="491"/>
      <c r="F30" s="491"/>
      <c r="G30" s="491"/>
      <c r="H30" s="520">
        <v>0</v>
      </c>
      <c r="I30" s="520">
        <v>0</v>
      </c>
      <c r="J30" s="521">
        <v>0</v>
      </c>
    </row>
    <row r="31" spans="1:10" ht="12.75">
      <c r="A31" s="515"/>
      <c r="B31" s="519" t="s">
        <v>221</v>
      </c>
      <c r="C31" s="491"/>
      <c r="D31" s="491"/>
      <c r="E31" s="491"/>
      <c r="F31" s="491"/>
      <c r="G31" s="491"/>
      <c r="H31" s="520">
        <v>0</v>
      </c>
      <c r="I31" s="520">
        <v>0</v>
      </c>
      <c r="J31" s="521">
        <v>0</v>
      </c>
    </row>
    <row r="32" spans="1:10" ht="12.75">
      <c r="A32" s="481"/>
      <c r="B32" s="519" t="s">
        <v>222</v>
      </c>
      <c r="C32" s="491"/>
      <c r="D32" s="491"/>
      <c r="E32" s="491"/>
      <c r="F32" s="491"/>
      <c r="G32" s="491"/>
      <c r="H32" s="499">
        <v>107850</v>
      </c>
      <c r="I32" s="499">
        <v>55496</v>
      </c>
      <c r="J32" s="521">
        <f>100*I32/H32</f>
        <v>51.45665275846083</v>
      </c>
    </row>
    <row r="33" spans="1:10" ht="12.75">
      <c r="A33" s="481"/>
      <c r="B33" s="519" t="s">
        <v>223</v>
      </c>
      <c r="C33" s="491"/>
      <c r="D33" s="491"/>
      <c r="E33" s="491"/>
      <c r="F33" s="491"/>
      <c r="G33" s="491"/>
      <c r="H33" s="499">
        <v>51220</v>
      </c>
      <c r="I33" s="499">
        <v>25763</v>
      </c>
      <c r="J33" s="521">
        <f>100*I33/H33</f>
        <v>50.29871144084342</v>
      </c>
    </row>
    <row r="34" spans="1:10" ht="12.75">
      <c r="A34" s="481"/>
      <c r="B34" s="522" t="s">
        <v>224</v>
      </c>
      <c r="C34" s="491"/>
      <c r="D34" s="491"/>
      <c r="E34" s="491"/>
      <c r="F34" s="491"/>
      <c r="G34" s="491"/>
      <c r="H34" s="499">
        <v>73425</v>
      </c>
      <c r="I34" s="499">
        <v>41300</v>
      </c>
      <c r="J34" s="521">
        <f>100*I34/H34</f>
        <v>56.247871978209055</v>
      </c>
    </row>
    <row r="35" spans="1:10" ht="12.75">
      <c r="A35" s="481"/>
      <c r="B35" s="522" t="s">
        <v>225</v>
      </c>
      <c r="C35" s="491"/>
      <c r="D35" s="491"/>
      <c r="E35" s="491"/>
      <c r="F35" s="491"/>
      <c r="G35" s="491"/>
      <c r="H35" s="499">
        <v>0</v>
      </c>
      <c r="I35" s="499">
        <v>0</v>
      </c>
      <c r="J35" s="521">
        <v>0</v>
      </c>
    </row>
    <row r="36" spans="1:10" ht="12.75">
      <c r="A36" s="481"/>
      <c r="B36" s="523" t="s">
        <v>226</v>
      </c>
      <c r="C36" s="502"/>
      <c r="D36" s="502"/>
      <c r="E36" s="502"/>
      <c r="F36" s="502"/>
      <c r="G36" s="502"/>
      <c r="H36" s="504">
        <v>0</v>
      </c>
      <c r="I36" s="504">
        <v>0</v>
      </c>
      <c r="J36" s="524">
        <v>0</v>
      </c>
    </row>
    <row r="37" spans="1:8" ht="12.75">
      <c r="A37" s="481"/>
      <c r="B37" s="525"/>
      <c r="C37" s="491"/>
      <c r="D37" s="491"/>
      <c r="E37" s="491"/>
      <c r="F37" s="491"/>
      <c r="G37" s="491"/>
      <c r="H37" s="526"/>
    </row>
    <row r="38" spans="1:8" ht="12.75">
      <c r="A38" s="481"/>
      <c r="B38" s="525"/>
      <c r="C38" s="491"/>
      <c r="D38" s="491"/>
      <c r="E38" s="491"/>
      <c r="F38" s="491"/>
      <c r="G38" s="491"/>
      <c r="H38" s="491"/>
    </row>
    <row r="39" spans="1:10" ht="12.75">
      <c r="A39" s="481"/>
      <c r="B39" s="525"/>
      <c r="C39" s="491"/>
      <c r="D39" s="491"/>
      <c r="E39" s="491"/>
      <c r="F39" s="491"/>
      <c r="G39" s="491"/>
      <c r="H39" s="482" t="s">
        <v>9</v>
      </c>
      <c r="I39" s="482" t="s">
        <v>38</v>
      </c>
      <c r="J39" s="507" t="s">
        <v>39</v>
      </c>
    </row>
    <row r="40" spans="1:10" ht="13.5" thickBot="1">
      <c r="A40" s="491"/>
      <c r="B40" s="525"/>
      <c r="C40" s="491"/>
      <c r="D40" s="491"/>
      <c r="E40" s="491"/>
      <c r="F40" s="491"/>
      <c r="G40" s="491"/>
      <c r="H40" s="484">
        <v>2011</v>
      </c>
      <c r="I40" s="484" t="s">
        <v>118</v>
      </c>
      <c r="J40" s="485" t="s">
        <v>40</v>
      </c>
    </row>
    <row r="41" spans="1:10" ht="15.75" thickTop="1">
      <c r="A41" s="512" t="s">
        <v>227</v>
      </c>
      <c r="B41" s="513"/>
      <c r="C41" s="513"/>
      <c r="D41" s="513"/>
      <c r="E41" s="513"/>
      <c r="F41" s="513"/>
      <c r="G41" s="513"/>
      <c r="H41" s="489">
        <f>SUM(H42:H45)</f>
        <v>27046</v>
      </c>
      <c r="I41" s="489">
        <f>SUM(I42:I45)</f>
        <v>13298</v>
      </c>
      <c r="J41" s="508">
        <v>49.2</v>
      </c>
    </row>
    <row r="42" spans="1:10" ht="12.75">
      <c r="A42" s="515"/>
      <c r="B42" s="516" t="s">
        <v>228</v>
      </c>
      <c r="C42" s="493"/>
      <c r="D42" s="493"/>
      <c r="E42" s="493"/>
      <c r="F42" s="493"/>
      <c r="G42" s="493"/>
      <c r="H42" s="495">
        <v>0</v>
      </c>
      <c r="I42" s="495">
        <v>0</v>
      </c>
      <c r="J42" s="510">
        <v>0</v>
      </c>
    </row>
    <row r="43" spans="1:10" ht="12.75">
      <c r="A43" s="481"/>
      <c r="B43" s="522" t="s">
        <v>229</v>
      </c>
      <c r="C43" s="491"/>
      <c r="D43" s="491"/>
      <c r="E43" s="491"/>
      <c r="F43" s="491"/>
      <c r="G43" s="491"/>
      <c r="H43" s="499">
        <v>0</v>
      </c>
      <c r="I43" s="499">
        <v>0</v>
      </c>
      <c r="J43" s="527">
        <v>0</v>
      </c>
    </row>
    <row r="44" spans="1:10" ht="12.75">
      <c r="A44" s="481"/>
      <c r="B44" s="522" t="s">
        <v>230</v>
      </c>
      <c r="C44" s="491"/>
      <c r="D44" s="491"/>
      <c r="E44" s="491"/>
      <c r="F44" s="491"/>
      <c r="G44" s="491"/>
      <c r="H44" s="499">
        <v>0</v>
      </c>
      <c r="I44" s="499">
        <v>0</v>
      </c>
      <c r="J44" s="527">
        <v>0</v>
      </c>
    </row>
    <row r="45" spans="1:10" ht="12.75">
      <c r="A45" s="481"/>
      <c r="B45" s="523" t="s">
        <v>231</v>
      </c>
      <c r="C45" s="502"/>
      <c r="D45" s="502"/>
      <c r="E45" s="502"/>
      <c r="F45" s="502"/>
      <c r="G45" s="502"/>
      <c r="H45" s="504">
        <v>27046</v>
      </c>
      <c r="I45" s="504">
        <v>13298</v>
      </c>
      <c r="J45" s="511">
        <v>49.2</v>
      </c>
    </row>
    <row r="46" spans="1:8" ht="12.75">
      <c r="A46" s="481"/>
      <c r="B46" s="525"/>
      <c r="C46" s="491"/>
      <c r="D46" s="491"/>
      <c r="E46" s="491"/>
      <c r="F46" s="491"/>
      <c r="G46" s="491"/>
      <c r="H46" s="526"/>
    </row>
    <row r="47" spans="1:8" ht="12.75">
      <c r="A47" s="481"/>
      <c r="B47" s="525"/>
      <c r="C47" s="491"/>
      <c r="D47" s="491"/>
      <c r="E47" s="491"/>
      <c r="F47" s="491"/>
      <c r="G47" s="491"/>
      <c r="H47" s="491"/>
    </row>
    <row r="48" spans="1:10" ht="12.75">
      <c r="A48" s="491"/>
      <c r="B48" s="525"/>
      <c r="C48" s="491"/>
      <c r="D48" s="491"/>
      <c r="E48" s="491"/>
      <c r="F48" s="491"/>
      <c r="G48" s="491"/>
      <c r="H48" s="482" t="s">
        <v>9</v>
      </c>
      <c r="I48" s="482" t="s">
        <v>38</v>
      </c>
      <c r="J48" s="507" t="s">
        <v>39</v>
      </c>
    </row>
    <row r="49" spans="1:10" ht="13.5" thickBot="1">
      <c r="A49" s="491"/>
      <c r="B49" s="525"/>
      <c r="C49" s="491"/>
      <c r="D49" s="491"/>
      <c r="E49" s="491"/>
      <c r="F49" s="491"/>
      <c r="G49" s="491"/>
      <c r="H49" s="484">
        <v>2011</v>
      </c>
      <c r="I49" s="484" t="s">
        <v>118</v>
      </c>
      <c r="J49" s="485" t="s">
        <v>40</v>
      </c>
    </row>
    <row r="50" spans="1:10" ht="15.75" thickTop="1">
      <c r="A50" s="528" t="s">
        <v>232</v>
      </c>
      <c r="B50" s="487"/>
      <c r="C50" s="487"/>
      <c r="D50" s="487"/>
      <c r="E50" s="487"/>
      <c r="F50" s="487"/>
      <c r="G50" s="487"/>
      <c r="H50" s="489">
        <v>2086510</v>
      </c>
      <c r="I50" s="489">
        <v>1054449</v>
      </c>
      <c r="J50" s="508">
        <v>50.5</v>
      </c>
    </row>
    <row r="51" spans="1:8" ht="15">
      <c r="A51" s="529"/>
      <c r="B51" s="529"/>
      <c r="C51" s="529"/>
      <c r="D51" s="529"/>
      <c r="E51" s="529"/>
      <c r="F51" s="529"/>
      <c r="G51" s="529"/>
      <c r="H51" s="530"/>
    </row>
    <row r="52" spans="1:8" ht="12.75">
      <c r="A52" s="531"/>
      <c r="B52" s="531"/>
      <c r="C52" s="531"/>
      <c r="D52" s="531"/>
      <c r="E52" s="531"/>
      <c r="F52" s="531"/>
      <c r="G52" s="531"/>
      <c r="H52" s="531"/>
    </row>
    <row r="53" spans="1:10" ht="12.75">
      <c r="A53" s="531"/>
      <c r="B53" s="531"/>
      <c r="C53" s="531"/>
      <c r="D53" s="531"/>
      <c r="E53" s="531"/>
      <c r="F53" s="531"/>
      <c r="G53" s="531"/>
      <c r="H53" s="482" t="s">
        <v>9</v>
      </c>
      <c r="I53" s="482" t="s">
        <v>38</v>
      </c>
      <c r="J53" s="507" t="s">
        <v>39</v>
      </c>
    </row>
    <row r="54" spans="1:10" ht="13.5" thickBot="1">
      <c r="A54" s="531"/>
      <c r="B54" s="531"/>
      <c r="C54" s="531"/>
      <c r="D54" s="531"/>
      <c r="E54" s="531"/>
      <c r="F54" s="531"/>
      <c r="G54" s="531"/>
      <c r="H54" s="484">
        <v>2011</v>
      </c>
      <c r="I54" s="484" t="s">
        <v>118</v>
      </c>
      <c r="J54" s="485" t="s">
        <v>40</v>
      </c>
    </row>
    <row r="55" spans="1:10" ht="15.75" thickTop="1">
      <c r="A55" s="532" t="s">
        <v>233</v>
      </c>
      <c r="B55" s="513"/>
      <c r="C55" s="513"/>
      <c r="D55" s="513"/>
      <c r="E55" s="513"/>
      <c r="F55" s="513"/>
      <c r="G55" s="513"/>
      <c r="H55" s="489">
        <f>SUM(H56:H60)</f>
        <v>420000</v>
      </c>
      <c r="I55" s="489">
        <f>SUM(I56:I60)</f>
        <v>222572</v>
      </c>
      <c r="J55" s="533">
        <f>100*I55/H55</f>
        <v>52.99333333333333</v>
      </c>
    </row>
    <row r="56" spans="1:10" ht="12.75">
      <c r="A56" s="491"/>
      <c r="B56" s="516" t="s">
        <v>234</v>
      </c>
      <c r="C56" s="493"/>
      <c r="D56" s="493"/>
      <c r="E56" s="493"/>
      <c r="F56" s="493"/>
      <c r="G56" s="493"/>
      <c r="H56" s="495">
        <v>210000</v>
      </c>
      <c r="I56" s="495">
        <v>41133</v>
      </c>
      <c r="J56" s="534">
        <f>100*I56/H56</f>
        <v>19.587142857142858</v>
      </c>
    </row>
    <row r="57" spans="1:10" ht="12.75">
      <c r="A57" s="491"/>
      <c r="B57" s="519" t="s">
        <v>235</v>
      </c>
      <c r="C57" s="491"/>
      <c r="D57" s="491"/>
      <c r="E57" s="491"/>
      <c r="F57" s="491"/>
      <c r="G57" s="491"/>
      <c r="H57" s="499">
        <v>200000</v>
      </c>
      <c r="I57" s="499">
        <v>178824</v>
      </c>
      <c r="J57" s="534">
        <f>100*I57/H57</f>
        <v>89.412</v>
      </c>
    </row>
    <row r="58" spans="1:10" ht="12.75">
      <c r="A58" s="491"/>
      <c r="B58" s="519" t="s">
        <v>236</v>
      </c>
      <c r="C58" s="491"/>
      <c r="D58" s="491"/>
      <c r="E58" s="491"/>
      <c r="F58" s="491"/>
      <c r="G58" s="491"/>
      <c r="H58" s="499">
        <v>10000</v>
      </c>
      <c r="I58" s="499">
        <v>2615</v>
      </c>
      <c r="J58" s="534">
        <f>100*I58/H58</f>
        <v>26.15</v>
      </c>
    </row>
    <row r="59" spans="1:10" ht="12.75">
      <c r="A59" s="491"/>
      <c r="B59" s="522" t="s">
        <v>237</v>
      </c>
      <c r="C59" s="491"/>
      <c r="D59" s="491"/>
      <c r="E59" s="491"/>
      <c r="F59" s="491"/>
      <c r="G59" s="491"/>
      <c r="H59" s="499">
        <v>0</v>
      </c>
      <c r="I59" s="499">
        <v>0</v>
      </c>
      <c r="J59" s="534">
        <v>0</v>
      </c>
    </row>
    <row r="60" spans="1:10" ht="12.75">
      <c r="A60" s="491"/>
      <c r="B60" s="523" t="s">
        <v>238</v>
      </c>
      <c r="C60" s="502"/>
      <c r="D60" s="502"/>
      <c r="E60" s="502"/>
      <c r="F60" s="502"/>
      <c r="G60" s="502"/>
      <c r="H60" s="504">
        <v>0</v>
      </c>
      <c r="I60" s="504">
        <v>0</v>
      </c>
      <c r="J60" s="535">
        <v>0</v>
      </c>
    </row>
    <row r="61" spans="1:8" ht="12.75">
      <c r="A61" s="491"/>
      <c r="B61" s="525"/>
      <c r="C61" s="491"/>
      <c r="D61" s="491"/>
      <c r="E61" s="491"/>
      <c r="F61" s="491"/>
      <c r="G61" s="491"/>
      <c r="H61" s="491"/>
    </row>
    <row r="62" spans="1:8" ht="12.75">
      <c r="A62" s="491"/>
      <c r="B62" s="525"/>
      <c r="C62" s="491"/>
      <c r="D62" s="491"/>
      <c r="E62" s="491"/>
      <c r="F62" s="491"/>
      <c r="G62" s="491"/>
      <c r="H62" s="491"/>
    </row>
    <row r="63" spans="1:8" ht="12.75">
      <c r="A63" s="491"/>
      <c r="B63" s="525"/>
      <c r="C63" s="491"/>
      <c r="D63" s="491"/>
      <c r="E63" s="491"/>
      <c r="F63" s="491"/>
      <c r="G63" s="491"/>
      <c r="H63" s="491"/>
    </row>
    <row r="64" spans="1:8" ht="12.75">
      <c r="A64" s="491"/>
      <c r="B64" s="525"/>
      <c r="C64" s="491"/>
      <c r="D64" s="491"/>
      <c r="E64" s="491"/>
      <c r="F64" s="491"/>
      <c r="G64" s="491"/>
      <c r="H64" s="491"/>
    </row>
    <row r="65" spans="1:10" ht="12.75">
      <c r="A65" s="491"/>
      <c r="B65" s="525"/>
      <c r="C65" s="491"/>
      <c r="D65" s="491"/>
      <c r="E65" s="491"/>
      <c r="F65" s="491"/>
      <c r="G65" s="491"/>
      <c r="H65" s="482" t="s">
        <v>9</v>
      </c>
      <c r="I65" s="482" t="s">
        <v>38</v>
      </c>
      <c r="J65" s="507" t="s">
        <v>39</v>
      </c>
    </row>
    <row r="66" spans="1:10" ht="13.5" thickBot="1">
      <c r="A66" s="491"/>
      <c r="B66" s="525"/>
      <c r="C66" s="491"/>
      <c r="D66" s="491"/>
      <c r="E66" s="491"/>
      <c r="F66" s="491"/>
      <c r="G66" s="491"/>
      <c r="H66" s="484">
        <v>2011</v>
      </c>
      <c r="I66" s="484" t="s">
        <v>118</v>
      </c>
      <c r="J66" s="485" t="s">
        <v>40</v>
      </c>
    </row>
    <row r="67" spans="1:10" ht="15.75" thickTop="1">
      <c r="A67" s="536" t="s">
        <v>239</v>
      </c>
      <c r="B67" s="513"/>
      <c r="C67" s="513"/>
      <c r="D67" s="513"/>
      <c r="E67" s="513"/>
      <c r="F67" s="513"/>
      <c r="G67" s="513"/>
      <c r="H67" s="489">
        <f>SUM(H68:H74)</f>
        <v>4320937</v>
      </c>
      <c r="I67" s="489">
        <f>SUM(I68:I74)</f>
        <v>1947493</v>
      </c>
      <c r="J67" s="508">
        <f aca="true" t="shared" si="0" ref="J67:J74">100*I67/H67</f>
        <v>45.07108064755399</v>
      </c>
    </row>
    <row r="68" spans="1:10" ht="12.75">
      <c r="A68" s="481"/>
      <c r="B68" s="537" t="s">
        <v>240</v>
      </c>
      <c r="C68" s="491"/>
      <c r="D68" s="491"/>
      <c r="E68" s="491"/>
      <c r="F68" s="491"/>
      <c r="G68" s="491"/>
      <c r="H68" s="499">
        <v>1376199</v>
      </c>
      <c r="I68" s="499">
        <v>592571</v>
      </c>
      <c r="J68" s="527">
        <f t="shared" si="0"/>
        <v>43.05852569286854</v>
      </c>
    </row>
    <row r="69" spans="1:10" ht="12.75">
      <c r="A69" s="481"/>
      <c r="B69" s="537" t="s">
        <v>241</v>
      </c>
      <c r="C69" s="491"/>
      <c r="D69" s="491"/>
      <c r="E69" s="491"/>
      <c r="F69" s="491"/>
      <c r="G69" s="491"/>
      <c r="H69" s="499">
        <v>2345656</v>
      </c>
      <c r="I69" s="499">
        <v>1057077</v>
      </c>
      <c r="J69" s="527">
        <f t="shared" si="0"/>
        <v>45.06530369329518</v>
      </c>
    </row>
    <row r="70" spans="1:10" ht="12.75">
      <c r="A70" s="481"/>
      <c r="B70" s="537" t="s">
        <v>242</v>
      </c>
      <c r="C70" s="491"/>
      <c r="D70" s="491"/>
      <c r="E70" s="491"/>
      <c r="F70" s="491"/>
      <c r="G70" s="491"/>
      <c r="H70" s="499">
        <v>171262</v>
      </c>
      <c r="I70" s="499">
        <v>75759</v>
      </c>
      <c r="J70" s="527">
        <f t="shared" si="0"/>
        <v>44.23573238663568</v>
      </c>
    </row>
    <row r="71" spans="1:10" ht="12.75">
      <c r="A71" s="481"/>
      <c r="B71" s="537" t="s">
        <v>243</v>
      </c>
      <c r="C71" s="491"/>
      <c r="D71" s="491"/>
      <c r="E71" s="491"/>
      <c r="F71" s="491"/>
      <c r="G71" s="491"/>
      <c r="H71" s="499">
        <v>112000</v>
      </c>
      <c r="I71" s="499">
        <v>56515</v>
      </c>
      <c r="J71" s="527">
        <f t="shared" si="0"/>
        <v>50.45982142857143</v>
      </c>
    </row>
    <row r="72" spans="1:10" ht="12.75">
      <c r="A72" s="481"/>
      <c r="B72" s="537" t="s">
        <v>244</v>
      </c>
      <c r="C72" s="491"/>
      <c r="D72" s="491"/>
      <c r="E72" s="491"/>
      <c r="F72" s="491"/>
      <c r="G72" s="491"/>
      <c r="H72" s="499">
        <v>267000</v>
      </c>
      <c r="I72" s="499">
        <v>140706</v>
      </c>
      <c r="J72" s="527">
        <f t="shared" si="0"/>
        <v>52.698876404494385</v>
      </c>
    </row>
    <row r="73" spans="1:10" ht="12.75">
      <c r="A73" s="481"/>
      <c r="B73" s="537" t="s">
        <v>245</v>
      </c>
      <c r="C73" s="491"/>
      <c r="D73" s="491"/>
      <c r="E73" s="491"/>
      <c r="F73" s="491"/>
      <c r="G73" s="491"/>
      <c r="H73" s="499">
        <v>37820</v>
      </c>
      <c r="I73" s="499">
        <v>19171</v>
      </c>
      <c r="J73" s="527">
        <f t="shared" si="0"/>
        <v>50.69011105235325</v>
      </c>
    </row>
    <row r="74" spans="1:10" ht="12.75">
      <c r="A74" s="491"/>
      <c r="B74" s="538" t="s">
        <v>246</v>
      </c>
      <c r="C74" s="502"/>
      <c r="D74" s="502"/>
      <c r="E74" s="502"/>
      <c r="F74" s="502"/>
      <c r="G74" s="502"/>
      <c r="H74" s="504">
        <v>11000</v>
      </c>
      <c r="I74" s="504">
        <v>5694</v>
      </c>
      <c r="J74" s="511">
        <f t="shared" si="0"/>
        <v>51.763636363636365</v>
      </c>
    </row>
    <row r="75" spans="1:8" ht="12.75">
      <c r="A75" s="491"/>
      <c r="B75" s="539"/>
      <c r="C75" s="491"/>
      <c r="D75" s="491"/>
      <c r="E75" s="491"/>
      <c r="F75" s="491"/>
      <c r="G75" s="491"/>
      <c r="H75" s="526"/>
    </row>
    <row r="76" spans="1:8" ht="12.75">
      <c r="A76" s="491"/>
      <c r="B76" s="539"/>
      <c r="C76" s="491"/>
      <c r="D76" s="491"/>
      <c r="E76" s="491"/>
      <c r="F76" s="491"/>
      <c r="G76" s="491"/>
      <c r="H76" s="491"/>
    </row>
    <row r="77" spans="1:10" ht="12.75">
      <c r="A77" s="491"/>
      <c r="B77" s="539"/>
      <c r="C77" s="491"/>
      <c r="D77" s="491"/>
      <c r="E77" s="491"/>
      <c r="F77" s="491"/>
      <c r="G77" s="491"/>
      <c r="H77" s="482" t="s">
        <v>9</v>
      </c>
      <c r="I77" s="482" t="s">
        <v>38</v>
      </c>
      <c r="J77" s="507" t="s">
        <v>39</v>
      </c>
    </row>
    <row r="78" spans="1:10" ht="13.5" thickBot="1">
      <c r="A78" s="502"/>
      <c r="B78" s="540"/>
      <c r="C78" s="502"/>
      <c r="D78" s="502"/>
      <c r="E78" s="502"/>
      <c r="F78" s="502"/>
      <c r="G78" s="502"/>
      <c r="H78" s="484">
        <v>2011</v>
      </c>
      <c r="I78" s="484" t="s">
        <v>118</v>
      </c>
      <c r="J78" s="485" t="s">
        <v>40</v>
      </c>
    </row>
    <row r="79" spans="1:10" ht="15.75" thickTop="1">
      <c r="A79" s="536" t="s">
        <v>247</v>
      </c>
      <c r="B79" s="513"/>
      <c r="C79" s="513"/>
      <c r="D79" s="513"/>
      <c r="E79" s="513"/>
      <c r="F79" s="513"/>
      <c r="G79" s="513"/>
      <c r="H79" s="489">
        <f>SUM(H80:H83)</f>
        <v>404320</v>
      </c>
      <c r="I79" s="489">
        <f>SUM(I80:I83)</f>
        <v>162562</v>
      </c>
      <c r="J79" s="508">
        <f>100*I79/H79</f>
        <v>40.20627225959636</v>
      </c>
    </row>
    <row r="80" spans="1:10" ht="12.75">
      <c r="A80" s="491"/>
      <c r="B80" s="541" t="s">
        <v>248</v>
      </c>
      <c r="C80" s="493"/>
      <c r="D80" s="493"/>
      <c r="E80" s="493"/>
      <c r="F80" s="493"/>
      <c r="G80" s="493"/>
      <c r="H80" s="495">
        <v>14320</v>
      </c>
      <c r="I80" s="495">
        <v>4560</v>
      </c>
      <c r="J80" s="518">
        <f>100*I80/H80</f>
        <v>31.843575418994412</v>
      </c>
    </row>
    <row r="81" spans="1:10" ht="12.75">
      <c r="A81" s="491"/>
      <c r="B81" s="537" t="s">
        <v>249</v>
      </c>
      <c r="C81" s="491"/>
      <c r="D81" s="491"/>
      <c r="E81" s="491"/>
      <c r="F81" s="491"/>
      <c r="G81" s="491"/>
      <c r="H81" s="499">
        <v>0</v>
      </c>
      <c r="I81" s="499">
        <v>0</v>
      </c>
      <c r="J81" s="521">
        <v>0</v>
      </c>
    </row>
    <row r="82" spans="1:10" ht="12.75">
      <c r="A82" s="491"/>
      <c r="B82" s="537" t="s">
        <v>250</v>
      </c>
      <c r="C82" s="491"/>
      <c r="D82" s="491"/>
      <c r="E82" s="491"/>
      <c r="F82" s="491"/>
      <c r="G82" s="491"/>
      <c r="H82" s="499">
        <v>390000</v>
      </c>
      <c r="I82" s="499">
        <v>158002</v>
      </c>
      <c r="J82" s="521">
        <f>100*I82/H82</f>
        <v>40.513333333333335</v>
      </c>
    </row>
    <row r="83" spans="1:10" ht="12.75">
      <c r="A83" s="491"/>
      <c r="B83" s="538" t="s">
        <v>251</v>
      </c>
      <c r="C83" s="502"/>
      <c r="D83" s="502"/>
      <c r="E83" s="502"/>
      <c r="F83" s="502"/>
      <c r="G83" s="502"/>
      <c r="H83" s="504">
        <v>0</v>
      </c>
      <c r="I83" s="504">
        <v>0</v>
      </c>
      <c r="J83" s="524">
        <v>0</v>
      </c>
    </row>
    <row r="84" spans="1:8" ht="12.75">
      <c r="A84" s="491"/>
      <c r="B84" s="539"/>
      <c r="C84" s="491"/>
      <c r="D84" s="491"/>
      <c r="E84" s="491"/>
      <c r="F84" s="491"/>
      <c r="G84" s="491"/>
      <c r="H84" s="526"/>
    </row>
    <row r="85" spans="1:8" ht="12.75">
      <c r="A85" s="491"/>
      <c r="B85" s="539"/>
      <c r="C85" s="491"/>
      <c r="D85" s="491"/>
      <c r="E85" s="491"/>
      <c r="F85" s="491"/>
      <c r="G85" s="491"/>
      <c r="H85" s="491"/>
    </row>
    <row r="86" spans="1:10" ht="12.75">
      <c r="A86" s="491"/>
      <c r="B86" s="539"/>
      <c r="C86" s="491"/>
      <c r="D86" s="491"/>
      <c r="E86" s="491"/>
      <c r="F86" s="491"/>
      <c r="G86" s="491"/>
      <c r="H86" s="482" t="s">
        <v>9</v>
      </c>
      <c r="I86" s="482" t="s">
        <v>38</v>
      </c>
      <c r="J86" s="507" t="s">
        <v>39</v>
      </c>
    </row>
    <row r="87" spans="1:10" ht="13.5" thickBot="1">
      <c r="A87" s="491"/>
      <c r="B87" s="539"/>
      <c r="C87" s="491"/>
      <c r="D87" s="491"/>
      <c r="E87" s="491"/>
      <c r="F87" s="491"/>
      <c r="G87" s="491"/>
      <c r="H87" s="484">
        <v>2011</v>
      </c>
      <c r="I87" s="484" t="s">
        <v>118</v>
      </c>
      <c r="J87" s="485" t="s">
        <v>40</v>
      </c>
    </row>
    <row r="88" spans="1:10" ht="15.75" thickTop="1">
      <c r="A88" s="536" t="s">
        <v>252</v>
      </c>
      <c r="B88" s="513"/>
      <c r="C88" s="513"/>
      <c r="D88" s="513"/>
      <c r="E88" s="513"/>
      <c r="F88" s="513"/>
      <c r="G88" s="513"/>
      <c r="H88" s="489">
        <f>SUM(H89:H91)</f>
        <v>270800</v>
      </c>
      <c r="I88" s="489">
        <f>SUM(I89:I91)</f>
        <v>1090</v>
      </c>
      <c r="J88" s="514">
        <f>100*I88/H88</f>
        <v>0.40251107828655835</v>
      </c>
    </row>
    <row r="89" spans="1:10" ht="12.75">
      <c r="A89" s="491"/>
      <c r="B89" s="541" t="s">
        <v>253</v>
      </c>
      <c r="C89" s="491"/>
      <c r="D89" s="491"/>
      <c r="E89" s="491"/>
      <c r="F89" s="491"/>
      <c r="G89" s="491"/>
      <c r="H89" s="499">
        <v>13800</v>
      </c>
      <c r="I89" s="499">
        <v>1090</v>
      </c>
      <c r="J89" s="521">
        <f>100*I89/H89</f>
        <v>7.898550724637682</v>
      </c>
    </row>
    <row r="90" spans="1:10" ht="12.75">
      <c r="A90" s="491"/>
      <c r="B90" s="537" t="s">
        <v>254</v>
      </c>
      <c r="C90" s="491"/>
      <c r="D90" s="491"/>
      <c r="E90" s="491"/>
      <c r="F90" s="491"/>
      <c r="G90" s="491"/>
      <c r="H90" s="499">
        <v>7000</v>
      </c>
      <c r="I90" s="499">
        <v>0</v>
      </c>
      <c r="J90" s="521">
        <v>0</v>
      </c>
    </row>
    <row r="91" spans="1:10" ht="12.75">
      <c r="A91" s="491"/>
      <c r="B91" s="538" t="s">
        <v>255</v>
      </c>
      <c r="C91" s="502"/>
      <c r="D91" s="502"/>
      <c r="E91" s="502"/>
      <c r="F91" s="502"/>
      <c r="G91" s="502"/>
      <c r="H91" s="504">
        <v>250000</v>
      </c>
      <c r="I91" s="504">
        <v>0</v>
      </c>
      <c r="J91" s="524">
        <v>0</v>
      </c>
    </row>
    <row r="92" spans="1:8" ht="12.75">
      <c r="A92" s="491"/>
      <c r="B92" s="539"/>
      <c r="C92" s="491"/>
      <c r="D92" s="491"/>
      <c r="E92" s="491"/>
      <c r="F92" s="491"/>
      <c r="G92" s="491"/>
      <c r="H92" s="526"/>
    </row>
    <row r="93" spans="1:8" ht="12.75">
      <c r="A93" s="491"/>
      <c r="B93" s="539"/>
      <c r="C93" s="491"/>
      <c r="D93" s="491"/>
      <c r="E93" s="491"/>
      <c r="F93" s="491"/>
      <c r="G93" s="491"/>
      <c r="H93" s="491"/>
    </row>
    <row r="94" spans="1:10" ht="12.75">
      <c r="A94" s="491"/>
      <c r="B94" s="539"/>
      <c r="C94" s="491"/>
      <c r="D94" s="491"/>
      <c r="E94" s="491"/>
      <c r="F94" s="491"/>
      <c r="G94" s="491"/>
      <c r="H94" s="482" t="s">
        <v>9</v>
      </c>
      <c r="I94" s="482" t="s">
        <v>38</v>
      </c>
      <c r="J94" s="507" t="s">
        <v>39</v>
      </c>
    </row>
    <row r="95" spans="1:10" ht="13.5" thickBot="1">
      <c r="A95" s="491"/>
      <c r="B95" s="540"/>
      <c r="C95" s="491"/>
      <c r="D95" s="491"/>
      <c r="E95" s="491"/>
      <c r="F95" s="491"/>
      <c r="G95" s="491"/>
      <c r="H95" s="484">
        <v>2011</v>
      </c>
      <c r="I95" s="484" t="s">
        <v>118</v>
      </c>
      <c r="J95" s="485" t="s">
        <v>40</v>
      </c>
    </row>
    <row r="96" spans="1:10" ht="15.75" thickTop="1">
      <c r="A96" s="536" t="s">
        <v>256</v>
      </c>
      <c r="B96" s="513"/>
      <c r="C96" s="513"/>
      <c r="D96" s="513"/>
      <c r="E96" s="513"/>
      <c r="F96" s="513"/>
      <c r="G96" s="513"/>
      <c r="H96" s="489">
        <f>SUM(H97:H100)</f>
        <v>451200</v>
      </c>
      <c r="I96" s="489">
        <f>SUM(I97:I100)</f>
        <v>153841</v>
      </c>
      <c r="J96" s="514">
        <f>100*I96/H96</f>
        <v>34.09596631205674</v>
      </c>
    </row>
    <row r="97" spans="1:10" ht="12.75">
      <c r="A97" s="491"/>
      <c r="B97" s="541" t="s">
        <v>257</v>
      </c>
      <c r="C97" s="493"/>
      <c r="D97" s="493"/>
      <c r="E97" s="493"/>
      <c r="F97" s="493"/>
      <c r="G97" s="493"/>
      <c r="H97" s="495">
        <v>254500</v>
      </c>
      <c r="I97" s="518">
        <v>81196</v>
      </c>
      <c r="J97" s="518">
        <f>100*I97/H97</f>
        <v>31.904125736738703</v>
      </c>
    </row>
    <row r="98" spans="1:10" ht="12.75">
      <c r="A98" s="491"/>
      <c r="B98" s="537" t="s">
        <v>258</v>
      </c>
      <c r="C98" s="491"/>
      <c r="D98" s="491"/>
      <c r="E98" s="491"/>
      <c r="F98" s="491"/>
      <c r="G98" s="491"/>
      <c r="H98" s="499">
        <v>110000</v>
      </c>
      <c r="I98" s="521">
        <v>44841</v>
      </c>
      <c r="J98" s="521">
        <f>100*I98/H98</f>
        <v>40.764545454545456</v>
      </c>
    </row>
    <row r="99" spans="1:10" ht="12.75">
      <c r="A99" s="491"/>
      <c r="B99" s="537" t="s">
        <v>259</v>
      </c>
      <c r="C99" s="491"/>
      <c r="D99" s="491"/>
      <c r="E99" s="491"/>
      <c r="F99" s="491"/>
      <c r="G99" s="491"/>
      <c r="H99" s="499">
        <v>70000</v>
      </c>
      <c r="I99" s="521">
        <v>18994</v>
      </c>
      <c r="J99" s="521">
        <f>100*I99/H99</f>
        <v>27.134285714285713</v>
      </c>
    </row>
    <row r="100" spans="1:10" ht="12.75">
      <c r="A100" s="491"/>
      <c r="B100" s="538" t="s">
        <v>260</v>
      </c>
      <c r="C100" s="502"/>
      <c r="D100" s="502"/>
      <c r="E100" s="502"/>
      <c r="F100" s="502"/>
      <c r="G100" s="502"/>
      <c r="H100" s="504">
        <v>16700</v>
      </c>
      <c r="I100" s="524">
        <v>8810</v>
      </c>
      <c r="J100" s="524">
        <f>100*I100/H100</f>
        <v>52.75449101796407</v>
      </c>
    </row>
    <row r="101" spans="1:8" ht="12.75">
      <c r="A101" s="491"/>
      <c r="B101" s="542"/>
      <c r="C101" s="493"/>
      <c r="D101" s="493"/>
      <c r="E101" s="493"/>
      <c r="F101" s="493"/>
      <c r="G101" s="493"/>
      <c r="H101" s="493"/>
    </row>
    <row r="102" spans="1:8" ht="12.75">
      <c r="A102" s="491"/>
      <c r="B102" s="539"/>
      <c r="C102" s="491"/>
      <c r="D102" s="491"/>
      <c r="E102" s="491"/>
      <c r="F102" s="491"/>
      <c r="G102" s="491"/>
      <c r="H102" s="491"/>
    </row>
    <row r="103" spans="1:10" ht="12.75">
      <c r="A103" s="491"/>
      <c r="B103" s="539"/>
      <c r="C103" s="491"/>
      <c r="D103" s="491"/>
      <c r="E103" s="491"/>
      <c r="F103" s="491"/>
      <c r="G103" s="491"/>
      <c r="H103" s="482" t="s">
        <v>9</v>
      </c>
      <c r="I103" s="482" t="s">
        <v>38</v>
      </c>
      <c r="J103" s="507" t="s">
        <v>39</v>
      </c>
    </row>
    <row r="104" spans="1:10" ht="13.5" thickBot="1">
      <c r="A104" s="491"/>
      <c r="B104" s="540"/>
      <c r="C104" s="502"/>
      <c r="D104" s="502"/>
      <c r="E104" s="502"/>
      <c r="F104" s="502"/>
      <c r="G104" s="502"/>
      <c r="H104" s="484">
        <v>2011</v>
      </c>
      <c r="I104" s="484" t="s">
        <v>118</v>
      </c>
      <c r="J104" s="485" t="s">
        <v>40</v>
      </c>
    </row>
    <row r="105" spans="1:10" ht="15.75" thickTop="1">
      <c r="A105" s="543" t="s">
        <v>261</v>
      </c>
      <c r="B105" s="513"/>
      <c r="C105" s="513"/>
      <c r="D105" s="513"/>
      <c r="E105" s="513"/>
      <c r="F105" s="513"/>
      <c r="G105" s="513"/>
      <c r="H105" s="489">
        <f>SUM(H106:H107)</f>
        <v>414300</v>
      </c>
      <c r="I105" s="489">
        <f>SUM(I106:I107)</f>
        <v>207835</v>
      </c>
      <c r="J105" s="514">
        <f>100*I105/H105</f>
        <v>50.16533912623703</v>
      </c>
    </row>
    <row r="106" spans="1:10" ht="12.75">
      <c r="A106" s="491"/>
      <c r="B106" s="541" t="s">
        <v>262</v>
      </c>
      <c r="C106" s="493"/>
      <c r="D106" s="493"/>
      <c r="E106" s="493"/>
      <c r="F106" s="493"/>
      <c r="G106" s="493"/>
      <c r="H106" s="495">
        <v>158000</v>
      </c>
      <c r="I106" s="495">
        <v>122600</v>
      </c>
      <c r="J106" s="544">
        <f>100*I106/H106</f>
        <v>77.59493670886076</v>
      </c>
    </row>
    <row r="107" spans="1:10" ht="12.75">
      <c r="A107" s="491"/>
      <c r="B107" s="538" t="s">
        <v>263</v>
      </c>
      <c r="C107" s="502"/>
      <c r="D107" s="502"/>
      <c r="E107" s="502"/>
      <c r="F107" s="502"/>
      <c r="G107" s="502"/>
      <c r="H107" s="504">
        <v>256300</v>
      </c>
      <c r="I107" s="504">
        <v>85235</v>
      </c>
      <c r="J107" s="514">
        <f>100*I107/H107</f>
        <v>33.255950058525166</v>
      </c>
    </row>
    <row r="108" spans="1:8" ht="12.75">
      <c r="A108" s="491"/>
      <c r="B108" s="542"/>
      <c r="C108" s="493"/>
      <c r="D108" s="493"/>
      <c r="E108" s="493"/>
      <c r="F108" s="493"/>
      <c r="G108" s="493"/>
      <c r="H108" s="545"/>
    </row>
    <row r="109" spans="1:8" ht="12.75">
      <c r="A109" s="491"/>
      <c r="B109" s="539"/>
      <c r="C109" s="491"/>
      <c r="D109" s="491"/>
      <c r="E109" s="491"/>
      <c r="F109" s="491"/>
      <c r="G109" s="491"/>
      <c r="H109" s="491"/>
    </row>
    <row r="110" spans="1:10" ht="12.75">
      <c r="A110" s="491"/>
      <c r="B110" s="539"/>
      <c r="C110" s="491"/>
      <c r="D110" s="491"/>
      <c r="E110" s="491"/>
      <c r="F110" s="491"/>
      <c r="G110" s="491"/>
      <c r="H110" s="482" t="s">
        <v>9</v>
      </c>
      <c r="I110" s="482" t="s">
        <v>38</v>
      </c>
      <c r="J110" s="507" t="s">
        <v>39</v>
      </c>
    </row>
    <row r="111" spans="1:10" ht="13.5" thickBot="1">
      <c r="A111" s="491"/>
      <c r="B111" s="540"/>
      <c r="C111" s="502"/>
      <c r="D111" s="502"/>
      <c r="E111" s="502"/>
      <c r="F111" s="502"/>
      <c r="G111" s="502"/>
      <c r="H111" s="484">
        <v>2011</v>
      </c>
      <c r="I111" s="484" t="s">
        <v>118</v>
      </c>
      <c r="J111" s="485" t="s">
        <v>40</v>
      </c>
    </row>
    <row r="112" spans="1:10" ht="15.75" thickTop="1">
      <c r="A112" s="543" t="s">
        <v>264</v>
      </c>
      <c r="B112" s="513"/>
      <c r="C112" s="513"/>
      <c r="D112" s="513"/>
      <c r="E112" s="513"/>
      <c r="F112" s="513"/>
      <c r="G112" s="513"/>
      <c r="H112" s="489">
        <f>SUM(H113:H121)</f>
        <v>188540</v>
      </c>
      <c r="I112" s="489">
        <f>SUM(I113:I121)</f>
        <v>98415</v>
      </c>
      <c r="J112" s="514">
        <f aca="true" t="shared" si="1" ref="J112:J119">100*I112/H112</f>
        <v>52.19847247268484</v>
      </c>
    </row>
    <row r="113" spans="1:10" ht="12.75">
      <c r="A113" s="491"/>
      <c r="B113" s="537" t="s">
        <v>265</v>
      </c>
      <c r="C113" s="491"/>
      <c r="D113" s="491"/>
      <c r="E113" s="491"/>
      <c r="F113" s="491"/>
      <c r="G113" s="491"/>
      <c r="H113" s="499">
        <v>7500</v>
      </c>
      <c r="I113" s="546">
        <v>4855</v>
      </c>
      <c r="J113" s="547">
        <f t="shared" si="1"/>
        <v>64.73333333333333</v>
      </c>
    </row>
    <row r="114" spans="1:10" ht="12.75">
      <c r="A114" s="491"/>
      <c r="B114" s="537" t="s">
        <v>266</v>
      </c>
      <c r="C114" s="491"/>
      <c r="D114" s="491"/>
      <c r="E114" s="491"/>
      <c r="F114" s="491"/>
      <c r="G114" s="491"/>
      <c r="H114" s="499">
        <v>3000</v>
      </c>
      <c r="I114" s="548">
        <v>750</v>
      </c>
      <c r="J114" s="549">
        <f t="shared" si="1"/>
        <v>25</v>
      </c>
    </row>
    <row r="115" spans="2:10" ht="12.75">
      <c r="B115" s="537" t="s">
        <v>267</v>
      </c>
      <c r="C115" s="491"/>
      <c r="D115" s="491"/>
      <c r="E115" s="491"/>
      <c r="F115" s="491"/>
      <c r="G115" s="491"/>
      <c r="H115" s="499">
        <v>140040</v>
      </c>
      <c r="I115" s="548">
        <v>78285</v>
      </c>
      <c r="J115" s="549">
        <f t="shared" si="1"/>
        <v>55.9018851756641</v>
      </c>
    </row>
    <row r="116" spans="2:10" ht="12.75">
      <c r="B116" s="537" t="s">
        <v>268</v>
      </c>
      <c r="C116" s="491"/>
      <c r="D116" s="491"/>
      <c r="E116" s="491"/>
      <c r="F116" s="491"/>
      <c r="G116" s="491"/>
      <c r="H116" s="499">
        <v>11600</v>
      </c>
      <c r="I116" s="548">
        <v>4465</v>
      </c>
      <c r="J116" s="549">
        <f t="shared" si="1"/>
        <v>38.491379310344826</v>
      </c>
    </row>
    <row r="117" spans="2:10" ht="12.75">
      <c r="B117" s="537" t="s">
        <v>269</v>
      </c>
      <c r="C117" s="491"/>
      <c r="D117" s="491"/>
      <c r="E117" s="491"/>
      <c r="F117" s="491"/>
      <c r="G117" s="491"/>
      <c r="H117" s="499">
        <v>9800</v>
      </c>
      <c r="I117" s="548">
        <v>3215</v>
      </c>
      <c r="J117" s="549">
        <f t="shared" si="1"/>
        <v>32.80612244897959</v>
      </c>
    </row>
    <row r="118" spans="2:10" ht="12.75">
      <c r="B118" s="537" t="s">
        <v>270</v>
      </c>
      <c r="C118" s="491"/>
      <c r="D118" s="491"/>
      <c r="E118" s="491"/>
      <c r="F118" s="491"/>
      <c r="G118" s="491"/>
      <c r="H118" s="499">
        <v>2500</v>
      </c>
      <c r="I118" s="548">
        <v>1121</v>
      </c>
      <c r="J118" s="549">
        <f t="shared" si="1"/>
        <v>44.84</v>
      </c>
    </row>
    <row r="119" spans="2:10" ht="12.75">
      <c r="B119" s="537" t="s">
        <v>271</v>
      </c>
      <c r="C119" s="491"/>
      <c r="D119" s="491"/>
      <c r="E119" s="491"/>
      <c r="F119" s="491"/>
      <c r="G119" s="491"/>
      <c r="H119" s="499">
        <v>9400</v>
      </c>
      <c r="I119" s="548">
        <v>2520</v>
      </c>
      <c r="J119" s="549">
        <f t="shared" si="1"/>
        <v>26.80851063829787</v>
      </c>
    </row>
    <row r="120" spans="2:10" ht="12.75">
      <c r="B120" s="537" t="s">
        <v>272</v>
      </c>
      <c r="C120" s="491"/>
      <c r="D120" s="491"/>
      <c r="E120" s="491"/>
      <c r="F120" s="491"/>
      <c r="G120" s="491"/>
      <c r="H120" s="499">
        <v>0</v>
      </c>
      <c r="I120" s="548">
        <v>0</v>
      </c>
      <c r="J120" s="549">
        <v>0</v>
      </c>
    </row>
    <row r="121" spans="2:10" ht="12.75">
      <c r="B121" s="550" t="s">
        <v>273</v>
      </c>
      <c r="C121" s="502"/>
      <c r="D121" s="502"/>
      <c r="E121" s="502"/>
      <c r="F121" s="502"/>
      <c r="G121" s="502"/>
      <c r="H121" s="504">
        <v>4700</v>
      </c>
      <c r="I121" s="551">
        <v>3204</v>
      </c>
      <c r="J121" s="552">
        <f>100*I121/H121</f>
        <v>68.17021276595744</v>
      </c>
    </row>
  </sheetData>
  <mergeCells count="1">
    <mergeCell ref="A1:J1"/>
  </mergeCells>
  <printOptions/>
  <pageMargins left="0.75" right="0.75" top="1" bottom="1" header="0.4921259845" footer="0.4921259845"/>
  <pageSetup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53">
      <selection activeCell="B65" sqref="B65"/>
    </sheetView>
  </sheetViews>
  <sheetFormatPr defaultColWidth="9.00390625" defaultRowHeight="12.75"/>
  <cols>
    <col min="1" max="1" width="3.625" style="0" customWidth="1"/>
    <col min="2" max="2" width="99.875" style="0" customWidth="1"/>
    <col min="3" max="3" width="12.25390625" style="58" customWidth="1"/>
    <col min="4" max="4" width="11.625" style="1" customWidth="1"/>
    <col min="5" max="5" width="6.00390625" style="1" customWidth="1"/>
    <col min="6" max="6" width="12.125" style="2" customWidth="1"/>
  </cols>
  <sheetData>
    <row r="1" spans="1:5" ht="16.5">
      <c r="A1" s="1079" t="s">
        <v>36</v>
      </c>
      <c r="B1" s="1079"/>
      <c r="C1" s="1079"/>
      <c r="D1" s="1079"/>
      <c r="E1" s="1079"/>
    </row>
    <row r="2" spans="1:5" ht="16.5">
      <c r="A2" s="1079" t="s">
        <v>37</v>
      </c>
      <c r="B2" s="1079"/>
      <c r="C2" s="1079"/>
      <c r="D2" s="1079"/>
      <c r="E2" s="1079"/>
    </row>
    <row r="3" spans="1:5" ht="16.5">
      <c r="A3" s="37"/>
      <c r="B3" s="37"/>
      <c r="C3" s="37"/>
      <c r="D3" s="37"/>
      <c r="E3" s="37"/>
    </row>
    <row r="4" ht="14.25">
      <c r="A4" s="31"/>
    </row>
    <row r="5" ht="12.75">
      <c r="E5" s="44" t="s">
        <v>35</v>
      </c>
    </row>
    <row r="6" spans="1:5" s="8" customFormat="1" ht="15">
      <c r="A6" s="13"/>
      <c r="B6" s="14" t="s">
        <v>0</v>
      </c>
      <c r="C6" s="50" t="s">
        <v>9</v>
      </c>
      <c r="D6" s="50" t="s">
        <v>38</v>
      </c>
      <c r="E6" s="65" t="s">
        <v>39</v>
      </c>
    </row>
    <row r="7" spans="1:5" s="8" customFormat="1" ht="15" thickBot="1">
      <c r="A7" s="15"/>
      <c r="B7" s="9"/>
      <c r="C7" s="51">
        <v>2011</v>
      </c>
      <c r="D7" s="51" t="s">
        <v>55</v>
      </c>
      <c r="E7" s="66" t="s">
        <v>40</v>
      </c>
    </row>
    <row r="8" spans="1:5" s="8" customFormat="1" ht="16.5" thickTop="1">
      <c r="A8" s="16" t="s">
        <v>12</v>
      </c>
      <c r="B8" s="12" t="s">
        <v>4</v>
      </c>
      <c r="C8" s="52">
        <f>SUM(C11+C20+C34)</f>
        <v>5134692</v>
      </c>
      <c r="D8" s="52">
        <f>SUM(D11+D20+D34)</f>
        <v>2681006</v>
      </c>
      <c r="E8" s="62">
        <f>100*D8/C8</f>
        <v>52.21356996680619</v>
      </c>
    </row>
    <row r="9" spans="1:5" s="4" customFormat="1" ht="15.75">
      <c r="A9" s="23"/>
      <c r="B9" s="24"/>
      <c r="C9" s="53"/>
      <c r="D9" s="53"/>
      <c r="E9" s="63"/>
    </row>
    <row r="10" spans="1:5" s="4" customFormat="1" ht="15.75">
      <c r="A10" s="23"/>
      <c r="B10" s="24"/>
      <c r="C10" s="54"/>
      <c r="D10" s="54"/>
      <c r="E10" s="63"/>
    </row>
    <row r="11" spans="1:5" s="5" customFormat="1" ht="15">
      <c r="A11" s="17"/>
      <c r="B11" s="6" t="s">
        <v>1</v>
      </c>
      <c r="C11" s="35">
        <f>SUM(C13+C14)</f>
        <v>3972080</v>
      </c>
      <c r="D11" s="35">
        <f>SUM(D13+D14)</f>
        <v>1997554</v>
      </c>
      <c r="E11" s="62">
        <f aca="true" t="shared" si="0" ref="E11:E52">100*D11/C11</f>
        <v>50.28987331574389</v>
      </c>
    </row>
    <row r="12" spans="1:5" s="28" customFormat="1" ht="14.25">
      <c r="A12" s="21"/>
      <c r="B12" s="25" t="s">
        <v>14</v>
      </c>
      <c r="C12" s="33"/>
      <c r="D12" s="33"/>
      <c r="E12" s="63"/>
    </row>
    <row r="13" spans="1:6" ht="15">
      <c r="A13" s="18"/>
      <c r="B13" s="10" t="s">
        <v>31</v>
      </c>
      <c r="C13" s="36">
        <v>3561016</v>
      </c>
      <c r="D13" s="36">
        <v>1739881</v>
      </c>
      <c r="E13" s="63">
        <f t="shared" si="0"/>
        <v>48.859117734938565</v>
      </c>
      <c r="F13"/>
    </row>
    <row r="14" spans="1:6" ht="15">
      <c r="A14" s="18"/>
      <c r="B14" s="10" t="s">
        <v>13</v>
      </c>
      <c r="C14" s="36">
        <f>SUM(C15:C18)</f>
        <v>411064</v>
      </c>
      <c r="D14" s="36">
        <f>SUM(D15:D18)</f>
        <v>257673</v>
      </c>
      <c r="E14" s="63">
        <f t="shared" si="0"/>
        <v>62.684399509565424</v>
      </c>
      <c r="F14"/>
    </row>
    <row r="15" spans="1:6" ht="14.25">
      <c r="A15" s="18"/>
      <c r="B15" s="7" t="s">
        <v>6</v>
      </c>
      <c r="C15" s="34">
        <v>25500</v>
      </c>
      <c r="D15" s="34">
        <v>25475</v>
      </c>
      <c r="E15" s="63">
        <f t="shared" si="0"/>
        <v>99.90196078431373</v>
      </c>
      <c r="F15"/>
    </row>
    <row r="16" spans="1:6" ht="14.25">
      <c r="A16" s="18"/>
      <c r="B16" s="7" t="s">
        <v>15</v>
      </c>
      <c r="C16" s="34">
        <v>2364</v>
      </c>
      <c r="D16" s="34">
        <v>1342</v>
      </c>
      <c r="E16" s="63">
        <f t="shared" si="0"/>
        <v>56.76818950930626</v>
      </c>
      <c r="F16"/>
    </row>
    <row r="17" spans="1:6" ht="14.25">
      <c r="A17" s="18"/>
      <c r="B17" s="7" t="s">
        <v>16</v>
      </c>
      <c r="C17" s="34">
        <v>183200</v>
      </c>
      <c r="D17" s="34">
        <v>148222</v>
      </c>
      <c r="E17" s="63">
        <f t="shared" si="0"/>
        <v>80.90720524017468</v>
      </c>
      <c r="F17"/>
    </row>
    <row r="18" spans="1:6" ht="14.25">
      <c r="A18" s="18"/>
      <c r="B18" s="7" t="s">
        <v>26</v>
      </c>
      <c r="C18" s="34">
        <v>200000</v>
      </c>
      <c r="D18" s="34">
        <v>82634</v>
      </c>
      <c r="E18" s="63">
        <f t="shared" si="0"/>
        <v>41.317</v>
      </c>
      <c r="F18"/>
    </row>
    <row r="19" spans="1:6" ht="14.25">
      <c r="A19" s="18"/>
      <c r="B19" s="7"/>
      <c r="C19" s="34"/>
      <c r="D19" s="34"/>
      <c r="E19" s="63"/>
      <c r="F19"/>
    </row>
    <row r="20" spans="1:5" s="4" customFormat="1" ht="15">
      <c r="A20" s="47"/>
      <c r="B20" s="6" t="s">
        <v>2</v>
      </c>
      <c r="C20" s="35">
        <f>SUM(C22+C26+C27+C28+C29+C30+C31)</f>
        <v>1058612</v>
      </c>
      <c r="D20" s="35">
        <f>SUM(D22+D26+D27+D28+D29+D30+D31)</f>
        <v>598743</v>
      </c>
      <c r="E20" s="62">
        <f t="shared" si="0"/>
        <v>56.559249281134164</v>
      </c>
    </row>
    <row r="21" spans="1:5" s="5" customFormat="1" ht="15">
      <c r="A21" s="27"/>
      <c r="B21" s="25" t="s">
        <v>14</v>
      </c>
      <c r="C21" s="42"/>
      <c r="D21" s="42"/>
      <c r="E21" s="63"/>
    </row>
    <row r="22" spans="1:6" ht="15">
      <c r="A22" s="18"/>
      <c r="B22" s="10" t="s">
        <v>3</v>
      </c>
      <c r="C22" s="36">
        <f>SUM(C23:C25)</f>
        <v>722222</v>
      </c>
      <c r="D22" s="36">
        <f>SUM(D23:D25)</f>
        <v>362156</v>
      </c>
      <c r="E22" s="63">
        <f t="shared" si="0"/>
        <v>50.144692352213035</v>
      </c>
      <c r="F22"/>
    </row>
    <row r="23" spans="1:6" ht="14.25">
      <c r="A23" s="18"/>
      <c r="B23" s="7" t="s">
        <v>11</v>
      </c>
      <c r="C23" s="34">
        <v>66700</v>
      </c>
      <c r="D23" s="34">
        <v>40635</v>
      </c>
      <c r="E23" s="63">
        <f t="shared" si="0"/>
        <v>60.92203898050975</v>
      </c>
      <c r="F23"/>
    </row>
    <row r="24" spans="1:6" ht="14.25">
      <c r="A24" s="18"/>
      <c r="B24" s="7" t="s">
        <v>20</v>
      </c>
      <c r="C24" s="34">
        <v>555940</v>
      </c>
      <c r="D24" s="34">
        <v>271730</v>
      </c>
      <c r="E24" s="63">
        <f t="shared" si="0"/>
        <v>48.877576716911896</v>
      </c>
      <c r="F24"/>
    </row>
    <row r="25" spans="1:6" ht="14.25">
      <c r="A25" s="18"/>
      <c r="B25" s="7" t="s">
        <v>21</v>
      </c>
      <c r="C25" s="34">
        <v>99582</v>
      </c>
      <c r="D25" s="34">
        <v>49791</v>
      </c>
      <c r="E25" s="63">
        <f t="shared" si="0"/>
        <v>50</v>
      </c>
      <c r="F25"/>
    </row>
    <row r="26" spans="1:6" ht="15">
      <c r="A26" s="18"/>
      <c r="B26" s="10" t="s">
        <v>10</v>
      </c>
      <c r="C26" s="36">
        <v>22000</v>
      </c>
      <c r="D26" s="36">
        <v>10890</v>
      </c>
      <c r="E26" s="63">
        <f t="shared" si="0"/>
        <v>49.5</v>
      </c>
      <c r="F26"/>
    </row>
    <row r="27" spans="1:6" ht="15">
      <c r="A27" s="18"/>
      <c r="B27" s="10" t="s">
        <v>22</v>
      </c>
      <c r="C27" s="36">
        <v>75620</v>
      </c>
      <c r="D27" s="36">
        <v>35688</v>
      </c>
      <c r="E27" s="63">
        <f t="shared" si="0"/>
        <v>47.19386405712775</v>
      </c>
      <c r="F27"/>
    </row>
    <row r="28" spans="1:6" ht="15">
      <c r="A28" s="18"/>
      <c r="B28" s="10" t="s">
        <v>46</v>
      </c>
      <c r="C28" s="36">
        <v>0</v>
      </c>
      <c r="D28" s="36">
        <v>13767</v>
      </c>
      <c r="E28" s="63">
        <v>0</v>
      </c>
      <c r="F28"/>
    </row>
    <row r="29" spans="1:6" ht="15">
      <c r="A29" s="18"/>
      <c r="B29" s="10" t="s">
        <v>30</v>
      </c>
      <c r="C29" s="36">
        <v>152670</v>
      </c>
      <c r="D29" s="36">
        <v>90087</v>
      </c>
      <c r="E29" s="63">
        <f t="shared" si="0"/>
        <v>59.007663588131265</v>
      </c>
      <c r="F29"/>
    </row>
    <row r="30" spans="1:6" ht="15">
      <c r="A30" s="18"/>
      <c r="B30" s="10" t="s">
        <v>5</v>
      </c>
      <c r="C30" s="36">
        <v>4000</v>
      </c>
      <c r="D30" s="36">
        <v>346</v>
      </c>
      <c r="E30" s="63">
        <f t="shared" si="0"/>
        <v>8.65</v>
      </c>
      <c r="F30"/>
    </row>
    <row r="31" spans="1:6" ht="15">
      <c r="A31" s="18"/>
      <c r="B31" s="10" t="s">
        <v>27</v>
      </c>
      <c r="C31" s="36">
        <v>82100</v>
      </c>
      <c r="D31" s="36">
        <v>85809</v>
      </c>
      <c r="E31" s="63">
        <f t="shared" si="0"/>
        <v>104.51766138855055</v>
      </c>
      <c r="F31"/>
    </row>
    <row r="32" spans="1:6" ht="15">
      <c r="A32" s="18"/>
      <c r="B32" s="10"/>
      <c r="C32" s="36"/>
      <c r="D32" s="36"/>
      <c r="E32" s="63"/>
      <c r="F32"/>
    </row>
    <row r="33" spans="1:6" ht="15">
      <c r="A33" s="18"/>
      <c r="B33" s="10"/>
      <c r="C33" s="36"/>
      <c r="D33" s="36"/>
      <c r="E33" s="63"/>
      <c r="F33"/>
    </row>
    <row r="34" spans="1:5" s="11" customFormat="1" ht="15">
      <c r="A34" s="17"/>
      <c r="B34" s="6" t="s">
        <v>34</v>
      </c>
      <c r="C34" s="35">
        <v>104000</v>
      </c>
      <c r="D34" s="35">
        <v>84709</v>
      </c>
      <c r="E34" s="62">
        <f t="shared" si="0"/>
        <v>81.45096153846154</v>
      </c>
    </row>
    <row r="35" spans="1:5" s="43" customFormat="1" ht="15">
      <c r="A35" s="27"/>
      <c r="B35" s="3"/>
      <c r="C35" s="42"/>
      <c r="D35" s="42"/>
      <c r="E35" s="63"/>
    </row>
    <row r="36" spans="1:5" s="11" customFormat="1" ht="15">
      <c r="A36" s="19"/>
      <c r="B36" s="10"/>
      <c r="C36" s="36"/>
      <c r="D36" s="36"/>
      <c r="E36" s="63"/>
    </row>
    <row r="37" spans="1:5" s="8" customFormat="1" ht="15">
      <c r="A37" s="47" t="s">
        <v>7</v>
      </c>
      <c r="B37" s="6" t="s">
        <v>23</v>
      </c>
      <c r="C37" s="35">
        <f>SUM(C38:C39)</f>
        <v>188600</v>
      </c>
      <c r="D37" s="35">
        <f>SUM(D38:D39)</f>
        <v>28066</v>
      </c>
      <c r="E37" s="62">
        <f t="shared" si="0"/>
        <v>14.881230116648993</v>
      </c>
    </row>
    <row r="38" spans="1:5" s="39" customFormat="1" ht="14.25">
      <c r="A38" s="38"/>
      <c r="B38" s="25" t="s">
        <v>32</v>
      </c>
      <c r="C38" s="33">
        <v>188600</v>
      </c>
      <c r="D38" s="33">
        <v>28066</v>
      </c>
      <c r="E38" s="63">
        <f t="shared" si="0"/>
        <v>14.881230116648993</v>
      </c>
    </row>
    <row r="39" spans="1:5" s="39" customFormat="1" ht="14.25">
      <c r="A39" s="38"/>
      <c r="B39" s="25"/>
      <c r="C39" s="33"/>
      <c r="D39" s="33"/>
      <c r="E39" s="63"/>
    </row>
    <row r="40" spans="1:5" s="39" customFormat="1" ht="14.25">
      <c r="A40" s="38"/>
      <c r="B40" s="25"/>
      <c r="C40" s="33"/>
      <c r="D40" s="33"/>
      <c r="E40" s="63"/>
    </row>
    <row r="41" spans="1:5" s="39" customFormat="1" ht="15">
      <c r="A41" s="45" t="s">
        <v>8</v>
      </c>
      <c r="B41" s="46" t="s">
        <v>24</v>
      </c>
      <c r="C41" s="35">
        <f>SUM(C42:C44)</f>
        <v>1419300</v>
      </c>
      <c r="D41" s="35">
        <f>SUM(D42:D44)</f>
        <v>589344</v>
      </c>
      <c r="E41" s="62">
        <f t="shared" si="0"/>
        <v>41.52356795603467</v>
      </c>
    </row>
    <row r="42" spans="1:5" s="4" customFormat="1" ht="14.25">
      <c r="A42" s="20"/>
      <c r="B42" s="7" t="s">
        <v>18</v>
      </c>
      <c r="C42" s="55">
        <v>160000</v>
      </c>
      <c r="D42" s="55">
        <v>35920</v>
      </c>
      <c r="E42" s="63">
        <f t="shared" si="0"/>
        <v>22.45</v>
      </c>
    </row>
    <row r="43" spans="1:5" s="8" customFormat="1" ht="14.25">
      <c r="A43" s="26"/>
      <c r="B43" s="7" t="s">
        <v>19</v>
      </c>
      <c r="C43" s="55">
        <v>1059300</v>
      </c>
      <c r="D43" s="55">
        <v>374600</v>
      </c>
      <c r="E43" s="63">
        <f t="shared" si="0"/>
        <v>35.36297554989144</v>
      </c>
    </row>
    <row r="44" spans="1:5" s="8" customFormat="1" ht="14.25">
      <c r="A44" s="26"/>
      <c r="B44" s="7" t="s">
        <v>28</v>
      </c>
      <c r="C44" s="55">
        <v>200000</v>
      </c>
      <c r="D44" s="55">
        <v>178824</v>
      </c>
      <c r="E44" s="63">
        <f t="shared" si="0"/>
        <v>89.412</v>
      </c>
    </row>
    <row r="45" spans="1:5" s="8" customFormat="1" ht="14.25">
      <c r="A45" s="26"/>
      <c r="B45" s="7"/>
      <c r="C45" s="55"/>
      <c r="D45" s="55"/>
      <c r="E45" s="63"/>
    </row>
    <row r="46" spans="1:5" s="8" customFormat="1" ht="15">
      <c r="A46" s="47"/>
      <c r="B46" s="6" t="s">
        <v>33</v>
      </c>
      <c r="C46" s="35">
        <f>SUM(C8+C37+C41)</f>
        <v>6742592</v>
      </c>
      <c r="D46" s="35">
        <f>SUM(D8+D37+D41)</f>
        <v>3298416</v>
      </c>
      <c r="E46" s="62">
        <f t="shared" si="0"/>
        <v>48.91911003958122</v>
      </c>
    </row>
    <row r="47" spans="1:5" s="4" customFormat="1" ht="15.75">
      <c r="A47" s="23"/>
      <c r="B47" s="24"/>
      <c r="C47" s="54"/>
      <c r="D47" s="54"/>
      <c r="E47" s="63"/>
    </row>
    <row r="48" spans="1:5" s="4" customFormat="1" ht="15">
      <c r="A48" s="22"/>
      <c r="B48" s="3"/>
      <c r="C48" s="42"/>
      <c r="D48" s="42"/>
      <c r="E48" s="63"/>
    </row>
    <row r="49" spans="1:5" s="32" customFormat="1" ht="14.25">
      <c r="A49" s="59" t="s">
        <v>17</v>
      </c>
      <c r="B49" s="60" t="s">
        <v>25</v>
      </c>
      <c r="C49" s="61">
        <v>2155656</v>
      </c>
      <c r="D49" s="61">
        <v>1045589</v>
      </c>
      <c r="E49" s="62">
        <f t="shared" si="0"/>
        <v>48.50444597839358</v>
      </c>
    </row>
    <row r="50" spans="1:5" s="8" customFormat="1" ht="15">
      <c r="A50" s="22"/>
      <c r="B50" s="3"/>
      <c r="C50" s="42"/>
      <c r="D50" s="42"/>
      <c r="E50" s="63"/>
    </row>
    <row r="51" spans="1:5" s="31" customFormat="1" ht="14.25">
      <c r="A51" s="29"/>
      <c r="B51" s="30"/>
      <c r="C51" s="33"/>
      <c r="D51" s="33"/>
      <c r="E51" s="63"/>
    </row>
    <row r="52" spans="1:5" s="8" customFormat="1" ht="15">
      <c r="A52" s="48"/>
      <c r="B52" s="49" t="s">
        <v>29</v>
      </c>
      <c r="C52" s="56">
        <f>C46+C49+C50</f>
        <v>8898248</v>
      </c>
      <c r="D52" s="56">
        <f>D46+D49+D50</f>
        <v>4344005</v>
      </c>
      <c r="E52" s="64">
        <f t="shared" si="0"/>
        <v>48.81865508805778</v>
      </c>
    </row>
    <row r="53" spans="1:3" s="41" customFormat="1" ht="15.75">
      <c r="A53" s="40"/>
      <c r="B53" s="40"/>
      <c r="C53" s="57"/>
    </row>
    <row r="54" spans="1:3" s="41" customFormat="1" ht="15.75">
      <c r="A54" s="40" t="s">
        <v>45</v>
      </c>
      <c r="B54" s="67"/>
      <c r="C54" s="68"/>
    </row>
    <row r="55" spans="1:4" s="74" customFormat="1" ht="15.75">
      <c r="A55" s="75"/>
      <c r="B55" s="40"/>
      <c r="C55" s="86"/>
      <c r="D55" s="87"/>
    </row>
    <row r="56" spans="1:4" s="74" customFormat="1" ht="15">
      <c r="A56" s="1077" t="s">
        <v>47</v>
      </c>
      <c r="B56" s="1077"/>
      <c r="C56" s="88"/>
      <c r="D56" s="87"/>
    </row>
    <row r="57" spans="1:4" s="74" customFormat="1" ht="14.25">
      <c r="A57" s="69" t="s">
        <v>50</v>
      </c>
      <c r="B57" s="92"/>
      <c r="C57" s="98"/>
      <c r="D57" s="77">
        <v>2681006</v>
      </c>
    </row>
    <row r="58" spans="1:4" s="74" customFormat="1" ht="15" thickBot="1">
      <c r="A58" s="70" t="s">
        <v>51</v>
      </c>
      <c r="B58" s="93"/>
      <c r="C58" s="99"/>
      <c r="D58" s="79">
        <v>2350907</v>
      </c>
    </row>
    <row r="59" spans="1:4" s="74" customFormat="1" ht="15.75" thickTop="1">
      <c r="A59" s="71"/>
      <c r="B59" s="80" t="s">
        <v>43</v>
      </c>
      <c r="C59" s="100"/>
      <c r="D59" s="81">
        <f>SUM(D57-D58)</f>
        <v>330099</v>
      </c>
    </row>
    <row r="60" spans="1:4" s="74" customFormat="1" ht="12.75">
      <c r="A60" s="82"/>
      <c r="B60" s="82"/>
      <c r="C60" s="83"/>
      <c r="D60" s="105"/>
    </row>
    <row r="61" spans="1:4" s="74" customFormat="1" ht="15">
      <c r="A61" s="1078" t="s">
        <v>49</v>
      </c>
      <c r="B61" s="1078"/>
      <c r="C61" s="83"/>
      <c r="D61" s="105"/>
    </row>
    <row r="62" spans="1:4" s="74" customFormat="1" ht="14.25">
      <c r="A62" s="76" t="s">
        <v>52</v>
      </c>
      <c r="B62" s="92"/>
      <c r="C62" s="101"/>
      <c r="D62" s="77">
        <v>28066</v>
      </c>
    </row>
    <row r="63" spans="1:4" s="74" customFormat="1" ht="15" thickBot="1">
      <c r="A63" s="78" t="s">
        <v>53</v>
      </c>
      <c r="B63" s="93"/>
      <c r="C63" s="99"/>
      <c r="D63" s="79">
        <v>52657</v>
      </c>
    </row>
    <row r="64" spans="1:6" s="8" customFormat="1" ht="15.75" thickTop="1">
      <c r="A64" s="71"/>
      <c r="B64" s="80" t="s">
        <v>56</v>
      </c>
      <c r="C64" s="100"/>
      <c r="D64" s="81">
        <f>SUM(D62-D63)</f>
        <v>-24591</v>
      </c>
      <c r="E64" s="72"/>
      <c r="F64" s="73"/>
    </row>
    <row r="65" spans="1:6" s="8" customFormat="1" ht="14.25">
      <c r="A65" s="82"/>
      <c r="B65" s="82"/>
      <c r="C65" s="83"/>
      <c r="D65" s="105"/>
      <c r="E65" s="72"/>
      <c r="F65" s="73"/>
    </row>
    <row r="66" spans="1:6" s="8" customFormat="1" ht="15">
      <c r="A66" s="1077" t="s">
        <v>54</v>
      </c>
      <c r="B66" s="1077"/>
      <c r="C66" s="84"/>
      <c r="D66" s="106"/>
      <c r="E66" s="72"/>
      <c r="F66" s="73"/>
    </row>
    <row r="67" spans="1:4" ht="14.25">
      <c r="A67" s="69" t="s">
        <v>41</v>
      </c>
      <c r="B67" s="94"/>
      <c r="C67" s="101"/>
      <c r="D67" s="77">
        <v>589344</v>
      </c>
    </row>
    <row r="68" spans="1:4" ht="15" thickBot="1">
      <c r="A68" s="70" t="s">
        <v>42</v>
      </c>
      <c r="B68" s="95"/>
      <c r="C68" s="99"/>
      <c r="D68" s="79">
        <v>589344</v>
      </c>
    </row>
    <row r="69" spans="1:4" ht="15.75" thickTop="1">
      <c r="A69" s="71"/>
      <c r="B69" s="80" t="s">
        <v>48</v>
      </c>
      <c r="C69" s="100"/>
      <c r="D69" s="81">
        <f>SUM(D67-D68)</f>
        <v>0</v>
      </c>
    </row>
    <row r="70" spans="1:4" ht="15">
      <c r="A70" s="85"/>
      <c r="B70" s="67"/>
      <c r="C70" s="68"/>
      <c r="D70" s="107"/>
    </row>
    <row r="71" spans="1:4" ht="15.75">
      <c r="A71" s="40" t="s">
        <v>44</v>
      </c>
      <c r="B71" s="67"/>
      <c r="C71" s="68"/>
      <c r="D71" s="107"/>
    </row>
    <row r="72" spans="1:4" ht="14.25">
      <c r="A72" s="69" t="s">
        <v>41</v>
      </c>
      <c r="B72" s="96"/>
      <c r="C72" s="102"/>
      <c r="D72" s="89">
        <v>4344005</v>
      </c>
    </row>
    <row r="73" spans="1:4" ht="15" thickBot="1">
      <c r="A73" s="70" t="s">
        <v>42</v>
      </c>
      <c r="B73" s="97"/>
      <c r="C73" s="103"/>
      <c r="D73" s="90">
        <v>4038497</v>
      </c>
    </row>
    <row r="74" spans="1:4" ht="15.75" thickTop="1">
      <c r="A74" s="71"/>
      <c r="B74" s="80" t="s">
        <v>43</v>
      </c>
      <c r="C74" s="104"/>
      <c r="D74" s="91">
        <f>SUM(D72-D73)</f>
        <v>305508</v>
      </c>
    </row>
  </sheetData>
  <mergeCells count="5">
    <mergeCell ref="A66:B66"/>
    <mergeCell ref="A56:B56"/>
    <mergeCell ref="A61:B61"/>
    <mergeCell ref="A1:E1"/>
    <mergeCell ref="A2:E2"/>
  </mergeCells>
  <printOptions/>
  <pageMargins left="0.7874015748031497" right="0.7874015748031497" top="1.1811023622047245" bottom="1.1811023622047245" header="0.7874015748031497" footer="0.7874015748031497"/>
  <pageSetup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B64">
      <selection activeCell="G46" sqref="G46"/>
    </sheetView>
  </sheetViews>
  <sheetFormatPr defaultColWidth="9.00390625" defaultRowHeight="12.75"/>
  <cols>
    <col min="1" max="1" width="5.00390625" style="124" customWidth="1"/>
    <col min="2" max="3" width="4.25390625" style="124" customWidth="1"/>
    <col min="4" max="4" width="4.875" style="124" customWidth="1"/>
    <col min="5" max="5" width="96.875" style="0" customWidth="1"/>
    <col min="6" max="6" width="11.875" style="0" customWidth="1"/>
    <col min="7" max="7" width="11.125" style="0" customWidth="1"/>
    <col min="8" max="8" width="5.75390625" style="1" customWidth="1"/>
  </cols>
  <sheetData>
    <row r="1" spans="1:8" s="154" customFormat="1" ht="13.5" thickBot="1">
      <c r="A1" s="636"/>
      <c r="B1" s="809"/>
      <c r="C1" s="809"/>
      <c r="D1" s="810"/>
      <c r="E1" s="810"/>
      <c r="H1" s="811"/>
    </row>
    <row r="2" spans="1:8" ht="13.5" thickTop="1">
      <c r="A2" s="560"/>
      <c r="B2" s="560" t="s">
        <v>276</v>
      </c>
      <c r="C2" s="560" t="s">
        <v>63</v>
      </c>
      <c r="D2" s="560" t="s">
        <v>277</v>
      </c>
      <c r="E2" s="562" t="s">
        <v>65</v>
      </c>
      <c r="F2" s="563" t="s">
        <v>9</v>
      </c>
      <c r="G2" s="563" t="s">
        <v>460</v>
      </c>
      <c r="H2" s="812" t="s">
        <v>114</v>
      </c>
    </row>
    <row r="3" spans="1:8" ht="13.5" thickBot="1">
      <c r="A3" s="127"/>
      <c r="B3" s="127" t="s">
        <v>67</v>
      </c>
      <c r="C3" s="127" t="s">
        <v>67</v>
      </c>
      <c r="D3" s="127"/>
      <c r="E3" s="567"/>
      <c r="F3" s="568">
        <v>2011</v>
      </c>
      <c r="G3" s="813" t="s">
        <v>461</v>
      </c>
      <c r="H3" s="814" t="s">
        <v>40</v>
      </c>
    </row>
    <row r="4" spans="1:8" s="749" customFormat="1" ht="15.75" thickTop="1">
      <c r="A4" s="815"/>
      <c r="B4" s="815"/>
      <c r="C4" s="815"/>
      <c r="D4" s="815"/>
      <c r="E4" s="816" t="s">
        <v>462</v>
      </c>
      <c r="F4" s="817">
        <f>SUM(F5+F6+F7+F8+F9)</f>
        <v>3972080</v>
      </c>
      <c r="G4" s="817">
        <f>SUM(G5+G6+G7+G8+G9)</f>
        <v>1997554</v>
      </c>
      <c r="H4" s="818">
        <f aca="true" t="shared" si="0" ref="H4:H18">100*G4/F4</f>
        <v>50.28987331574389</v>
      </c>
    </row>
    <row r="5" spans="1:8" ht="12.75">
      <c r="A5" s="608"/>
      <c r="B5" s="600" t="s">
        <v>199</v>
      </c>
      <c r="C5" s="472" t="s">
        <v>124</v>
      </c>
      <c r="D5" s="608"/>
      <c r="E5" s="819" t="s">
        <v>463</v>
      </c>
      <c r="F5" s="629">
        <v>2667900</v>
      </c>
      <c r="G5" s="629">
        <v>1165455</v>
      </c>
      <c r="H5" s="818">
        <f t="shared" si="0"/>
        <v>43.684358484201056</v>
      </c>
    </row>
    <row r="6" spans="1:8" ht="12.75">
      <c r="A6" s="608"/>
      <c r="B6" s="600" t="s">
        <v>464</v>
      </c>
      <c r="C6" s="472" t="s">
        <v>131</v>
      </c>
      <c r="D6" s="608"/>
      <c r="E6" s="819" t="s">
        <v>465</v>
      </c>
      <c r="F6" s="629">
        <v>68000</v>
      </c>
      <c r="G6" s="629">
        <v>49393</v>
      </c>
      <c r="H6" s="818">
        <f t="shared" si="0"/>
        <v>72.63676470588236</v>
      </c>
    </row>
    <row r="7" spans="1:8" s="628" customFormat="1" ht="12.75">
      <c r="A7" s="625"/>
      <c r="B7" s="625"/>
      <c r="C7" s="406" t="s">
        <v>96</v>
      </c>
      <c r="D7" s="602"/>
      <c r="E7" s="820" t="s">
        <v>466</v>
      </c>
      <c r="F7" s="629">
        <v>705116</v>
      </c>
      <c r="G7" s="629">
        <v>404340</v>
      </c>
      <c r="H7" s="818">
        <f t="shared" si="0"/>
        <v>57.34375620465285</v>
      </c>
    </row>
    <row r="8" spans="1:8" s="628" customFormat="1" ht="12.75">
      <c r="A8" s="625"/>
      <c r="B8" s="625"/>
      <c r="C8" s="406" t="s">
        <v>124</v>
      </c>
      <c r="D8" s="602"/>
      <c r="E8" s="820" t="s">
        <v>467</v>
      </c>
      <c r="F8" s="629">
        <v>120000</v>
      </c>
      <c r="G8" s="629">
        <v>120693</v>
      </c>
      <c r="H8" s="818">
        <f t="shared" si="0"/>
        <v>100.5775</v>
      </c>
    </row>
    <row r="9" spans="1:8" ht="12.75">
      <c r="A9" s="608"/>
      <c r="B9" s="600" t="s">
        <v>468</v>
      </c>
      <c r="C9" s="608"/>
      <c r="D9" s="608"/>
      <c r="E9" s="385" t="s">
        <v>469</v>
      </c>
      <c r="F9" s="821">
        <f>SUM(F10+F11+F12+F13+F20)</f>
        <v>411064</v>
      </c>
      <c r="G9" s="821">
        <f>SUM(G10+G11+G12+G13+G20)</f>
        <v>257673</v>
      </c>
      <c r="H9" s="818">
        <f t="shared" si="0"/>
        <v>62.684399509565424</v>
      </c>
    </row>
    <row r="10" spans="1:8" ht="12.75">
      <c r="A10" s="608"/>
      <c r="B10" s="608"/>
      <c r="C10" s="608" t="s">
        <v>131</v>
      </c>
      <c r="D10" s="608"/>
      <c r="E10" s="473" t="s">
        <v>470</v>
      </c>
      <c r="F10" s="635">
        <v>25500</v>
      </c>
      <c r="G10" s="635">
        <v>25475</v>
      </c>
      <c r="H10" s="818">
        <f t="shared" si="0"/>
        <v>99.90196078431373</v>
      </c>
    </row>
    <row r="11" spans="1:8" ht="12.75">
      <c r="A11" s="608"/>
      <c r="B11" s="608"/>
      <c r="C11" s="608" t="s">
        <v>124</v>
      </c>
      <c r="D11" s="608"/>
      <c r="E11" s="473" t="s">
        <v>471</v>
      </c>
      <c r="F11" s="635">
        <v>664</v>
      </c>
      <c r="G11" s="635">
        <v>332</v>
      </c>
      <c r="H11" s="818">
        <f t="shared" si="0"/>
        <v>50</v>
      </c>
    </row>
    <row r="12" spans="1:8" ht="12.75">
      <c r="A12" s="608"/>
      <c r="B12" s="608"/>
      <c r="C12" s="608" t="s">
        <v>85</v>
      </c>
      <c r="D12" s="608"/>
      <c r="E12" s="473" t="s">
        <v>472</v>
      </c>
      <c r="F12" s="635">
        <v>1700</v>
      </c>
      <c r="G12" s="635">
        <v>1010</v>
      </c>
      <c r="H12" s="818">
        <f t="shared" si="0"/>
        <v>59.411764705882355</v>
      </c>
    </row>
    <row r="13" spans="1:8" ht="12.75">
      <c r="A13" s="608"/>
      <c r="B13" s="608"/>
      <c r="C13" s="608" t="s">
        <v>416</v>
      </c>
      <c r="D13" s="608"/>
      <c r="E13" s="473" t="s">
        <v>473</v>
      </c>
      <c r="F13" s="418">
        <f>SUM(F14:F18)</f>
        <v>183200</v>
      </c>
      <c r="G13" s="418">
        <f>SUM(G14:G19)</f>
        <v>148222</v>
      </c>
      <c r="H13" s="818">
        <f t="shared" si="0"/>
        <v>80.90720524017468</v>
      </c>
    </row>
    <row r="14" spans="1:8" ht="12.75">
      <c r="A14" s="608"/>
      <c r="B14" s="608"/>
      <c r="C14" s="608"/>
      <c r="D14" s="608" t="s">
        <v>474</v>
      </c>
      <c r="E14" s="473" t="s">
        <v>475</v>
      </c>
      <c r="F14" s="635">
        <v>10000</v>
      </c>
      <c r="G14" s="635">
        <v>1266</v>
      </c>
      <c r="H14" s="818">
        <f t="shared" si="0"/>
        <v>12.66</v>
      </c>
    </row>
    <row r="15" spans="1:8" ht="12.75">
      <c r="A15" s="608"/>
      <c r="B15" s="608"/>
      <c r="C15" s="608"/>
      <c r="D15" s="608" t="s">
        <v>315</v>
      </c>
      <c r="E15" s="473" t="s">
        <v>476</v>
      </c>
      <c r="F15" s="635">
        <v>4000</v>
      </c>
      <c r="G15" s="635">
        <v>1318</v>
      </c>
      <c r="H15" s="818">
        <f t="shared" si="0"/>
        <v>32.95</v>
      </c>
    </row>
    <row r="16" spans="1:8" ht="12.75">
      <c r="A16" s="608"/>
      <c r="B16" s="608"/>
      <c r="C16" s="608"/>
      <c r="D16" s="608" t="s">
        <v>91</v>
      </c>
      <c r="E16" s="473" t="s">
        <v>477</v>
      </c>
      <c r="F16" s="635">
        <v>1000</v>
      </c>
      <c r="G16" s="635">
        <v>0</v>
      </c>
      <c r="H16" s="818">
        <f t="shared" si="0"/>
        <v>0</v>
      </c>
    </row>
    <row r="17" spans="1:8" ht="12.75">
      <c r="A17" s="608"/>
      <c r="B17" s="608"/>
      <c r="C17" s="608"/>
      <c r="D17" s="608" t="s">
        <v>478</v>
      </c>
      <c r="E17" s="473" t="s">
        <v>479</v>
      </c>
      <c r="F17" s="635">
        <v>3200</v>
      </c>
      <c r="G17" s="635">
        <v>0</v>
      </c>
      <c r="H17" s="818">
        <f t="shared" si="0"/>
        <v>0</v>
      </c>
    </row>
    <row r="18" spans="1:8" ht="12.75">
      <c r="A18" s="608"/>
      <c r="B18" s="608"/>
      <c r="C18" s="608"/>
      <c r="D18" s="608" t="s">
        <v>480</v>
      </c>
      <c r="E18" s="473" t="s">
        <v>481</v>
      </c>
      <c r="F18" s="635">
        <v>165000</v>
      </c>
      <c r="G18" s="635">
        <v>145574</v>
      </c>
      <c r="H18" s="818">
        <f t="shared" si="0"/>
        <v>88.22666666666667</v>
      </c>
    </row>
    <row r="19" spans="1:8" ht="12.75">
      <c r="A19" s="608"/>
      <c r="B19" s="608"/>
      <c r="C19" s="608"/>
      <c r="D19" s="608" t="s">
        <v>482</v>
      </c>
      <c r="E19" s="473" t="s">
        <v>483</v>
      </c>
      <c r="F19" s="635">
        <v>0</v>
      </c>
      <c r="G19" s="635">
        <v>64</v>
      </c>
      <c r="H19" s="818">
        <v>0</v>
      </c>
    </row>
    <row r="20" spans="1:8" s="196" customFormat="1" ht="12.75">
      <c r="A20" s="602"/>
      <c r="B20" s="602"/>
      <c r="C20" s="602" t="s">
        <v>405</v>
      </c>
      <c r="D20" s="602"/>
      <c r="E20" s="407" t="s">
        <v>484</v>
      </c>
      <c r="F20" s="635">
        <v>200000</v>
      </c>
      <c r="G20" s="635">
        <v>82634</v>
      </c>
      <c r="H20" s="818">
        <f aca="true" t="shared" si="1" ref="H20:H27">100*G20/F20</f>
        <v>41.317</v>
      </c>
    </row>
    <row r="21" spans="1:8" s="326" customFormat="1" ht="15">
      <c r="A21" s="822"/>
      <c r="B21" s="822"/>
      <c r="C21" s="822"/>
      <c r="D21" s="822"/>
      <c r="E21" s="10" t="s">
        <v>485</v>
      </c>
      <c r="F21" s="823">
        <f>SUM(F22+F25+F36+F40+F46+F47+F55+F56+F57+F58+F59)</f>
        <v>1058612</v>
      </c>
      <c r="G21" s="823">
        <f>SUM(G22+G25+G36+G40+G46+G47+G55+G56+G57+G58+G59)</f>
        <v>598743</v>
      </c>
      <c r="H21" s="818">
        <f t="shared" si="1"/>
        <v>56.559249281134164</v>
      </c>
    </row>
    <row r="22" spans="1:8" s="11" customFormat="1" ht="12.75">
      <c r="A22" s="600"/>
      <c r="B22" s="600" t="s">
        <v>486</v>
      </c>
      <c r="C22" s="600" t="s">
        <v>96</v>
      </c>
      <c r="D22" s="600"/>
      <c r="E22" s="385" t="s">
        <v>487</v>
      </c>
      <c r="F22" s="821">
        <f>SUM(F23:F24)</f>
        <v>66700</v>
      </c>
      <c r="G22" s="821">
        <f>SUM(G23:G24)</f>
        <v>40635</v>
      </c>
      <c r="H22" s="818">
        <f t="shared" si="1"/>
        <v>60.92203898050975</v>
      </c>
    </row>
    <row r="23" spans="1:8" ht="12.75">
      <c r="A23" s="608"/>
      <c r="B23" s="608"/>
      <c r="C23" s="608"/>
      <c r="D23" s="608" t="s">
        <v>488</v>
      </c>
      <c r="E23" s="473" t="s">
        <v>489</v>
      </c>
      <c r="F23" s="635">
        <v>11700</v>
      </c>
      <c r="G23" s="635">
        <v>9175</v>
      </c>
      <c r="H23" s="818">
        <f t="shared" si="1"/>
        <v>78.41880341880342</v>
      </c>
    </row>
    <row r="24" spans="1:8" s="154" customFormat="1" ht="12.75">
      <c r="A24" s="588"/>
      <c r="B24" s="588"/>
      <c r="C24" s="588"/>
      <c r="D24" s="588" t="s">
        <v>490</v>
      </c>
      <c r="E24" s="387" t="s">
        <v>491</v>
      </c>
      <c r="F24" s="635">
        <v>55000</v>
      </c>
      <c r="G24" s="635">
        <v>31460</v>
      </c>
      <c r="H24" s="818">
        <f t="shared" si="1"/>
        <v>57.2</v>
      </c>
    </row>
    <row r="25" spans="1:8" s="154" customFormat="1" ht="12.75">
      <c r="A25" s="600"/>
      <c r="B25" s="600" t="s">
        <v>486</v>
      </c>
      <c r="C25" s="600" t="s">
        <v>124</v>
      </c>
      <c r="D25" s="600"/>
      <c r="E25" s="385" t="s">
        <v>492</v>
      </c>
      <c r="F25" s="821">
        <f>SUM(F26:F35)</f>
        <v>555940</v>
      </c>
      <c r="G25" s="821">
        <f>SUM(G26:G35)</f>
        <v>271730</v>
      </c>
      <c r="H25" s="818">
        <f t="shared" si="1"/>
        <v>48.877576716911896</v>
      </c>
    </row>
    <row r="26" spans="1:8" s="154" customFormat="1" ht="12.75">
      <c r="A26" s="608"/>
      <c r="B26" s="608"/>
      <c r="C26" s="608"/>
      <c r="D26" s="824" t="s">
        <v>493</v>
      </c>
      <c r="E26" s="473" t="s">
        <v>494</v>
      </c>
      <c r="F26" s="635">
        <v>73690</v>
      </c>
      <c r="G26" s="635">
        <v>33195</v>
      </c>
      <c r="H26" s="818">
        <f t="shared" si="1"/>
        <v>45.046817750033924</v>
      </c>
    </row>
    <row r="27" spans="1:8" s="154" customFormat="1" ht="12.75">
      <c r="A27" s="608"/>
      <c r="B27" s="608"/>
      <c r="C27" s="608"/>
      <c r="D27" s="824" t="s">
        <v>480</v>
      </c>
      <c r="E27" s="473" t="s">
        <v>495</v>
      </c>
      <c r="F27" s="635">
        <v>500</v>
      </c>
      <c r="G27" s="635">
        <v>249</v>
      </c>
      <c r="H27" s="818">
        <f t="shared" si="1"/>
        <v>49.8</v>
      </c>
    </row>
    <row r="28" spans="1:8" s="154" customFormat="1" ht="12.75">
      <c r="A28" s="608"/>
      <c r="B28" s="608"/>
      <c r="C28" s="608"/>
      <c r="D28" s="824" t="s">
        <v>482</v>
      </c>
      <c r="E28" s="473" t="s">
        <v>496</v>
      </c>
      <c r="F28" s="635">
        <v>0</v>
      </c>
      <c r="G28" s="635">
        <v>507</v>
      </c>
      <c r="H28" s="818">
        <v>0</v>
      </c>
    </row>
    <row r="29" spans="1:8" s="154" customFormat="1" ht="12.75">
      <c r="A29" s="608"/>
      <c r="B29" s="608"/>
      <c r="C29" s="608"/>
      <c r="D29" s="824" t="s">
        <v>103</v>
      </c>
      <c r="E29" s="473" t="s">
        <v>497</v>
      </c>
      <c r="F29" s="635">
        <v>500</v>
      </c>
      <c r="G29" s="635">
        <v>956</v>
      </c>
      <c r="H29" s="818">
        <f aca="true" t="shared" si="2" ref="H29:H36">100*G29/F29</f>
        <v>191.2</v>
      </c>
    </row>
    <row r="30" spans="1:8" s="154" customFormat="1" ht="12.75">
      <c r="A30" s="608"/>
      <c r="B30" s="608"/>
      <c r="C30" s="608"/>
      <c r="D30" s="825" t="s">
        <v>498</v>
      </c>
      <c r="E30" s="473" t="s">
        <v>499</v>
      </c>
      <c r="F30" s="635">
        <v>1580</v>
      </c>
      <c r="G30" s="635">
        <v>600</v>
      </c>
      <c r="H30" s="818">
        <f t="shared" si="2"/>
        <v>37.9746835443038</v>
      </c>
    </row>
    <row r="31" spans="1:8" s="154" customFormat="1" ht="12.75">
      <c r="A31" s="608"/>
      <c r="B31" s="608"/>
      <c r="C31" s="608"/>
      <c r="D31" s="825" t="s">
        <v>500</v>
      </c>
      <c r="E31" s="473" t="s">
        <v>501</v>
      </c>
      <c r="F31" s="635">
        <v>5900</v>
      </c>
      <c r="G31" s="635">
        <v>1808</v>
      </c>
      <c r="H31" s="818">
        <f t="shared" si="2"/>
        <v>30.64406779661017</v>
      </c>
    </row>
    <row r="32" spans="1:8" s="154" customFormat="1" ht="12.75">
      <c r="A32" s="387"/>
      <c r="B32" s="385"/>
      <c r="C32" s="459"/>
      <c r="D32" s="826">
        <v>2035</v>
      </c>
      <c r="E32" s="387" t="s">
        <v>502</v>
      </c>
      <c r="F32" s="635">
        <v>335300</v>
      </c>
      <c r="G32" s="635">
        <v>161890</v>
      </c>
      <c r="H32" s="818">
        <f t="shared" si="2"/>
        <v>48.28213540113331</v>
      </c>
    </row>
    <row r="33" spans="1:8" s="154" customFormat="1" ht="12.75">
      <c r="A33" s="387"/>
      <c r="B33" s="385"/>
      <c r="C33" s="459"/>
      <c r="D33" s="826">
        <v>2036</v>
      </c>
      <c r="E33" s="387" t="s">
        <v>503</v>
      </c>
      <c r="F33" s="635">
        <v>20970</v>
      </c>
      <c r="G33" s="635">
        <v>9921</v>
      </c>
      <c r="H33" s="818">
        <f t="shared" si="2"/>
        <v>47.310443490701005</v>
      </c>
    </row>
    <row r="34" spans="1:8" s="154" customFormat="1" ht="12.75">
      <c r="A34" s="387"/>
      <c r="B34" s="385"/>
      <c r="C34" s="459"/>
      <c r="D34" s="826">
        <v>50</v>
      </c>
      <c r="E34" s="387" t="s">
        <v>569</v>
      </c>
      <c r="F34" s="635">
        <v>105900</v>
      </c>
      <c r="G34" s="635">
        <v>51401</v>
      </c>
      <c r="H34" s="818">
        <f t="shared" si="2"/>
        <v>48.537299338999055</v>
      </c>
    </row>
    <row r="35" spans="1:8" s="154" customFormat="1" ht="12.75">
      <c r="A35" s="387"/>
      <c r="B35" s="385"/>
      <c r="C35" s="383"/>
      <c r="D35" s="826">
        <v>58</v>
      </c>
      <c r="E35" s="387" t="s">
        <v>504</v>
      </c>
      <c r="F35" s="635">
        <v>11600</v>
      </c>
      <c r="G35" s="635">
        <v>11203</v>
      </c>
      <c r="H35" s="818">
        <f t="shared" si="2"/>
        <v>96.57758620689656</v>
      </c>
    </row>
    <row r="36" spans="1:8" s="11" customFormat="1" ht="12.75">
      <c r="A36" s="600"/>
      <c r="B36" s="600" t="s">
        <v>486</v>
      </c>
      <c r="C36" s="600" t="s">
        <v>85</v>
      </c>
      <c r="D36" s="600"/>
      <c r="E36" s="385" t="s">
        <v>505</v>
      </c>
      <c r="F36" s="629">
        <v>99582</v>
      </c>
      <c r="G36" s="629">
        <v>49791</v>
      </c>
      <c r="H36" s="818">
        <f t="shared" si="2"/>
        <v>50</v>
      </c>
    </row>
    <row r="37" spans="1:8" s="11" customFormat="1" ht="13.5" thickBot="1">
      <c r="A37" s="827"/>
      <c r="B37" s="827"/>
      <c r="C37" s="827"/>
      <c r="D37" s="827"/>
      <c r="E37" s="828"/>
      <c r="F37" s="829"/>
      <c r="G37" s="829"/>
      <c r="H37" s="830"/>
    </row>
    <row r="38" spans="1:8" s="11" customFormat="1" ht="13.5" thickTop="1">
      <c r="A38" s="831"/>
      <c r="B38" s="831"/>
      <c r="C38" s="832" t="s">
        <v>63</v>
      </c>
      <c r="D38" s="833" t="s">
        <v>277</v>
      </c>
      <c r="E38" s="834" t="s">
        <v>65</v>
      </c>
      <c r="F38" s="563" t="s">
        <v>9</v>
      </c>
      <c r="G38" s="563" t="s">
        <v>460</v>
      </c>
      <c r="H38" s="812" t="s">
        <v>114</v>
      </c>
    </row>
    <row r="39" spans="1:8" s="11" customFormat="1" ht="13.5" thickBot="1">
      <c r="A39" s="835"/>
      <c r="B39" s="835"/>
      <c r="C39" s="836" t="s">
        <v>67</v>
      </c>
      <c r="D39" s="837"/>
      <c r="E39" s="838"/>
      <c r="F39" s="568">
        <v>2011</v>
      </c>
      <c r="G39" s="813" t="s">
        <v>506</v>
      </c>
      <c r="H39" s="814" t="s">
        <v>40</v>
      </c>
    </row>
    <row r="40" spans="1:8" s="11" customFormat="1" ht="13.5" thickTop="1">
      <c r="A40" s="580"/>
      <c r="B40" s="581" t="s">
        <v>507</v>
      </c>
      <c r="C40" s="580"/>
      <c r="D40" s="580"/>
      <c r="E40" s="839" t="s">
        <v>508</v>
      </c>
      <c r="F40" s="821">
        <f>SUM(F41:F45)</f>
        <v>22000</v>
      </c>
      <c r="G40" s="821">
        <f>SUM(G41:G45)</f>
        <v>10890</v>
      </c>
      <c r="H40" s="818">
        <f aca="true" t="shared" si="3" ref="H40:H45">100*G40/F40</f>
        <v>49.5</v>
      </c>
    </row>
    <row r="41" spans="1:8" s="11" customFormat="1" ht="12.75">
      <c r="A41" s="608"/>
      <c r="B41" s="600"/>
      <c r="C41" s="625" t="s">
        <v>85</v>
      </c>
      <c r="D41" s="608"/>
      <c r="E41" s="387" t="s">
        <v>509</v>
      </c>
      <c r="F41" s="635">
        <v>7000</v>
      </c>
      <c r="G41" s="635">
        <v>3409</v>
      </c>
      <c r="H41" s="818">
        <f t="shared" si="3"/>
        <v>48.7</v>
      </c>
    </row>
    <row r="42" spans="1:8" s="11" customFormat="1" ht="12.75">
      <c r="A42" s="608"/>
      <c r="B42" s="600"/>
      <c r="C42" s="608"/>
      <c r="D42" s="608" t="s">
        <v>103</v>
      </c>
      <c r="E42" s="387" t="s">
        <v>510</v>
      </c>
      <c r="F42" s="635">
        <v>2000</v>
      </c>
      <c r="G42" s="635">
        <v>2211</v>
      </c>
      <c r="H42" s="818">
        <f t="shared" si="3"/>
        <v>110.55</v>
      </c>
    </row>
    <row r="43" spans="1:8" s="11" customFormat="1" ht="12.75">
      <c r="A43" s="588"/>
      <c r="B43" s="600"/>
      <c r="C43" s="588"/>
      <c r="D43" s="588" t="s">
        <v>474</v>
      </c>
      <c r="E43" s="387" t="s">
        <v>511</v>
      </c>
      <c r="F43" s="635">
        <v>1500</v>
      </c>
      <c r="G43" s="635">
        <v>198</v>
      </c>
      <c r="H43" s="818">
        <f t="shared" si="3"/>
        <v>13.2</v>
      </c>
    </row>
    <row r="44" spans="1:8" s="11" customFormat="1" ht="12.75">
      <c r="A44" s="608"/>
      <c r="B44" s="600"/>
      <c r="C44" s="608"/>
      <c r="D44" s="474" t="s">
        <v>512</v>
      </c>
      <c r="E44" s="387" t="s">
        <v>513</v>
      </c>
      <c r="F44" s="635">
        <v>2000</v>
      </c>
      <c r="G44" s="635">
        <v>780</v>
      </c>
      <c r="H44" s="818">
        <f t="shared" si="3"/>
        <v>39</v>
      </c>
    </row>
    <row r="45" spans="1:8" s="11" customFormat="1" ht="12.75">
      <c r="A45" s="588"/>
      <c r="B45" s="600"/>
      <c r="C45" s="588"/>
      <c r="D45" s="588" t="s">
        <v>514</v>
      </c>
      <c r="E45" s="387" t="s">
        <v>515</v>
      </c>
      <c r="F45" s="635">
        <v>9500</v>
      </c>
      <c r="G45" s="635">
        <v>4292</v>
      </c>
      <c r="H45" s="818">
        <f t="shared" si="3"/>
        <v>45.17894736842105</v>
      </c>
    </row>
    <row r="46" spans="1:8" s="628" customFormat="1" ht="12.75">
      <c r="A46" s="625"/>
      <c r="B46" s="625" t="s">
        <v>516</v>
      </c>
      <c r="C46" s="625" t="s">
        <v>124</v>
      </c>
      <c r="D46" s="625"/>
      <c r="E46" s="840" t="s">
        <v>517</v>
      </c>
      <c r="F46" s="629">
        <v>0</v>
      </c>
      <c r="G46" s="629">
        <v>13767</v>
      </c>
      <c r="H46" s="818">
        <v>0</v>
      </c>
    </row>
    <row r="47" spans="1:8" s="11" customFormat="1" ht="12.75">
      <c r="A47" s="588"/>
      <c r="B47" s="600" t="s">
        <v>518</v>
      </c>
      <c r="C47" s="588"/>
      <c r="D47" s="588"/>
      <c r="E47" s="385" t="s">
        <v>519</v>
      </c>
      <c r="F47" s="821">
        <f>SUM(F48:F54)</f>
        <v>75620</v>
      </c>
      <c r="G47" s="821">
        <f>SUM(G48:G54)</f>
        <v>35688</v>
      </c>
      <c r="H47" s="818">
        <f aca="true" t="shared" si="4" ref="H47:H60">100*G47/F47</f>
        <v>47.19386405712775</v>
      </c>
    </row>
    <row r="48" spans="1:8" s="11" customFormat="1" ht="12.75">
      <c r="A48" s="588"/>
      <c r="B48" s="588"/>
      <c r="C48" s="625" t="s">
        <v>131</v>
      </c>
      <c r="D48" s="588"/>
      <c r="E48" s="387" t="s">
        <v>520</v>
      </c>
      <c r="F48" s="635">
        <v>5000</v>
      </c>
      <c r="G48" s="635">
        <v>1983</v>
      </c>
      <c r="H48" s="818">
        <f t="shared" si="4"/>
        <v>39.66</v>
      </c>
    </row>
    <row r="49" spans="1:8" s="11" customFormat="1" ht="12.75">
      <c r="A49" s="588"/>
      <c r="B49" s="588"/>
      <c r="C49" s="588"/>
      <c r="D49" s="841" t="s">
        <v>521</v>
      </c>
      <c r="E49" s="387" t="s">
        <v>522</v>
      </c>
      <c r="F49" s="635">
        <v>29100</v>
      </c>
      <c r="G49" s="635">
        <v>17524</v>
      </c>
      <c r="H49" s="818">
        <f t="shared" si="4"/>
        <v>60.21993127147766</v>
      </c>
    </row>
    <row r="50" spans="1:8" s="11" customFormat="1" ht="12.75">
      <c r="A50" s="588"/>
      <c r="B50" s="588"/>
      <c r="C50" s="588"/>
      <c r="D50" s="841" t="s">
        <v>523</v>
      </c>
      <c r="E50" s="387" t="s">
        <v>524</v>
      </c>
      <c r="F50" s="635">
        <v>7200</v>
      </c>
      <c r="G50" s="635">
        <v>3348</v>
      </c>
      <c r="H50" s="818">
        <f t="shared" si="4"/>
        <v>46.5</v>
      </c>
    </row>
    <row r="51" spans="1:8" s="11" customFormat="1" ht="12.75">
      <c r="A51" s="588"/>
      <c r="B51" s="588"/>
      <c r="C51" s="588"/>
      <c r="D51" s="824" t="s">
        <v>525</v>
      </c>
      <c r="E51" s="387" t="s">
        <v>526</v>
      </c>
      <c r="F51" s="635">
        <v>18020</v>
      </c>
      <c r="G51" s="635">
        <v>7524</v>
      </c>
      <c r="H51" s="818">
        <f t="shared" si="4"/>
        <v>41.75360710321865</v>
      </c>
    </row>
    <row r="52" spans="1:8" s="11" customFormat="1" ht="12.75">
      <c r="A52" s="588"/>
      <c r="B52" s="588"/>
      <c r="C52" s="588"/>
      <c r="D52" s="841" t="s">
        <v>91</v>
      </c>
      <c r="E52" s="387" t="s">
        <v>527</v>
      </c>
      <c r="F52" s="635">
        <v>14300</v>
      </c>
      <c r="G52" s="635">
        <v>5043</v>
      </c>
      <c r="H52" s="818">
        <f t="shared" si="4"/>
        <v>35.26573426573427</v>
      </c>
    </row>
    <row r="53" spans="1:8" s="11" customFormat="1" ht="12.75">
      <c r="A53" s="588"/>
      <c r="B53" s="588"/>
      <c r="C53" s="588"/>
      <c r="D53" s="841" t="s">
        <v>478</v>
      </c>
      <c r="E53" s="387" t="s">
        <v>528</v>
      </c>
      <c r="F53" s="635">
        <v>1000</v>
      </c>
      <c r="G53" s="635">
        <v>258</v>
      </c>
      <c r="H53" s="818">
        <f t="shared" si="4"/>
        <v>25.8</v>
      </c>
    </row>
    <row r="54" spans="1:8" s="11" customFormat="1" ht="12.75">
      <c r="A54" s="588"/>
      <c r="B54" s="588"/>
      <c r="C54" s="588"/>
      <c r="D54" s="841" t="s">
        <v>529</v>
      </c>
      <c r="E54" s="387" t="s">
        <v>530</v>
      </c>
      <c r="F54" s="635">
        <v>1000</v>
      </c>
      <c r="G54" s="635">
        <v>8</v>
      </c>
      <c r="H54" s="818">
        <f t="shared" si="4"/>
        <v>0.8</v>
      </c>
    </row>
    <row r="55" spans="1:8" s="11" customFormat="1" ht="12.75">
      <c r="A55" s="600"/>
      <c r="B55" s="600" t="s">
        <v>518</v>
      </c>
      <c r="C55" s="625" t="s">
        <v>96</v>
      </c>
      <c r="D55" s="842"/>
      <c r="E55" s="385" t="s">
        <v>531</v>
      </c>
      <c r="F55" s="629">
        <v>152670</v>
      </c>
      <c r="G55" s="629">
        <v>90087</v>
      </c>
      <c r="H55" s="818">
        <f t="shared" si="4"/>
        <v>59.007663588131265</v>
      </c>
    </row>
    <row r="56" spans="1:8" s="11" customFormat="1" ht="12.75">
      <c r="A56" s="588"/>
      <c r="B56" s="600" t="s">
        <v>532</v>
      </c>
      <c r="C56" s="608"/>
      <c r="D56" s="608"/>
      <c r="E56" s="385" t="s">
        <v>533</v>
      </c>
      <c r="F56" s="629">
        <v>4000</v>
      </c>
      <c r="G56" s="629">
        <v>346</v>
      </c>
      <c r="H56" s="818">
        <f t="shared" si="4"/>
        <v>8.65</v>
      </c>
    </row>
    <row r="57" spans="1:8" s="11" customFormat="1" ht="12.75">
      <c r="A57" s="588"/>
      <c r="B57" s="600" t="s">
        <v>534</v>
      </c>
      <c r="C57" s="842" t="s">
        <v>302</v>
      </c>
      <c r="D57" s="843" t="s">
        <v>535</v>
      </c>
      <c r="E57" s="840" t="s">
        <v>536</v>
      </c>
      <c r="F57" s="629">
        <v>52100</v>
      </c>
      <c r="G57" s="629">
        <v>34093</v>
      </c>
      <c r="H57" s="818">
        <f t="shared" si="4"/>
        <v>65.43761996161228</v>
      </c>
    </row>
    <row r="58" spans="1:8" s="11" customFormat="1" ht="12.75">
      <c r="A58" s="588"/>
      <c r="B58" s="600"/>
      <c r="C58" s="844" t="s">
        <v>537</v>
      </c>
      <c r="D58" s="600"/>
      <c r="E58" s="840" t="s">
        <v>538</v>
      </c>
      <c r="F58" s="629">
        <v>25000</v>
      </c>
      <c r="G58" s="629">
        <v>50070</v>
      </c>
      <c r="H58" s="818">
        <f t="shared" si="4"/>
        <v>200.28</v>
      </c>
    </row>
    <row r="59" spans="1:8" s="11" customFormat="1" ht="12.75">
      <c r="A59" s="588"/>
      <c r="B59" s="600"/>
      <c r="C59" s="844" t="s">
        <v>302</v>
      </c>
      <c r="D59" s="600" t="s">
        <v>91</v>
      </c>
      <c r="E59" s="840" t="s">
        <v>539</v>
      </c>
      <c r="F59" s="629">
        <v>5000</v>
      </c>
      <c r="G59" s="629">
        <v>1646</v>
      </c>
      <c r="H59" s="818">
        <f t="shared" si="4"/>
        <v>32.92</v>
      </c>
    </row>
    <row r="60" spans="1:8" s="326" customFormat="1" ht="15">
      <c r="A60" s="845"/>
      <c r="B60" s="822"/>
      <c r="C60" s="822"/>
      <c r="D60" s="845"/>
      <c r="E60" s="10" t="s">
        <v>540</v>
      </c>
      <c r="F60" s="823">
        <f>SUM(F61:F68)</f>
        <v>104000</v>
      </c>
      <c r="G60" s="823">
        <f>SUM(G61:G68)</f>
        <v>84709</v>
      </c>
      <c r="H60" s="818">
        <f t="shared" si="4"/>
        <v>81.45096153846154</v>
      </c>
    </row>
    <row r="61" spans="1:8" s="11" customFormat="1" ht="12.75">
      <c r="A61" s="588"/>
      <c r="B61" s="600" t="s">
        <v>541</v>
      </c>
      <c r="C61" s="600"/>
      <c r="D61" s="588"/>
      <c r="E61" s="407" t="s">
        <v>542</v>
      </c>
      <c r="F61" s="418">
        <v>0</v>
      </c>
      <c r="G61" s="418">
        <v>200</v>
      </c>
      <c r="H61" s="846">
        <v>0</v>
      </c>
    </row>
    <row r="62" spans="1:8" s="196" customFormat="1" ht="12.75">
      <c r="A62" s="602"/>
      <c r="B62" s="625" t="s">
        <v>543</v>
      </c>
      <c r="C62" s="625" t="s">
        <v>131</v>
      </c>
      <c r="D62" s="843" t="s">
        <v>544</v>
      </c>
      <c r="E62" s="407" t="s">
        <v>545</v>
      </c>
      <c r="F62" s="635">
        <v>28300</v>
      </c>
      <c r="G62" s="635">
        <v>16147</v>
      </c>
      <c r="H62" s="818">
        <f>100*G62/F62</f>
        <v>57.0565371024735</v>
      </c>
    </row>
    <row r="63" spans="1:8" s="196" customFormat="1" ht="12.75">
      <c r="A63" s="602"/>
      <c r="B63" s="625"/>
      <c r="C63" s="625"/>
      <c r="D63" s="847" t="s">
        <v>546</v>
      </c>
      <c r="E63" s="407" t="s">
        <v>547</v>
      </c>
      <c r="F63" s="635">
        <v>0</v>
      </c>
      <c r="G63" s="635">
        <v>31286</v>
      </c>
      <c r="H63" s="818">
        <v>0</v>
      </c>
    </row>
    <row r="64" spans="1:8" s="196" customFormat="1" ht="12.75">
      <c r="A64" s="602"/>
      <c r="B64" s="602"/>
      <c r="C64" s="602"/>
      <c r="D64" s="843" t="s">
        <v>548</v>
      </c>
      <c r="E64" s="407" t="s">
        <v>549</v>
      </c>
      <c r="F64" s="635">
        <v>23700</v>
      </c>
      <c r="G64" s="635">
        <v>12257</v>
      </c>
      <c r="H64" s="818">
        <f>100*G64/F64</f>
        <v>51.71729957805907</v>
      </c>
    </row>
    <row r="65" spans="1:8" s="196" customFormat="1" ht="12.75">
      <c r="A65" s="602"/>
      <c r="B65" s="602"/>
      <c r="C65" s="602"/>
      <c r="D65" s="843" t="s">
        <v>550</v>
      </c>
      <c r="E65" s="407" t="s">
        <v>551</v>
      </c>
      <c r="F65" s="635">
        <v>41000</v>
      </c>
      <c r="G65" s="635">
        <v>19390</v>
      </c>
      <c r="H65" s="818">
        <f>100*G65/F65</f>
        <v>47.292682926829265</v>
      </c>
    </row>
    <row r="66" spans="1:8" s="196" customFormat="1" ht="12.75">
      <c r="A66" s="602"/>
      <c r="B66" s="602"/>
      <c r="C66" s="602"/>
      <c r="D66" s="843" t="s">
        <v>552</v>
      </c>
      <c r="E66" s="407" t="s">
        <v>553</v>
      </c>
      <c r="F66" s="635">
        <v>0</v>
      </c>
      <c r="G66" s="635">
        <v>2460</v>
      </c>
      <c r="H66" s="818">
        <v>0</v>
      </c>
    </row>
    <row r="67" spans="1:8" s="196" customFormat="1" ht="12.75">
      <c r="A67" s="602"/>
      <c r="B67" s="602"/>
      <c r="C67" s="602"/>
      <c r="D67" s="847" t="s">
        <v>554</v>
      </c>
      <c r="E67" s="407" t="s">
        <v>555</v>
      </c>
      <c r="F67" s="635">
        <v>0</v>
      </c>
      <c r="G67" s="635">
        <v>2969</v>
      </c>
      <c r="H67" s="818">
        <v>0</v>
      </c>
    </row>
    <row r="68" spans="1:8" s="196" customFormat="1" ht="12.75">
      <c r="A68" s="602"/>
      <c r="B68" s="602"/>
      <c r="C68" s="602"/>
      <c r="D68" s="847" t="s">
        <v>556</v>
      </c>
      <c r="E68" s="407" t="s">
        <v>557</v>
      </c>
      <c r="F68" s="635">
        <v>11000</v>
      </c>
      <c r="G68" s="635">
        <v>0</v>
      </c>
      <c r="H68" s="818">
        <f>100*G68/F68</f>
        <v>0</v>
      </c>
    </row>
    <row r="69" spans="1:8" s="326" customFormat="1" ht="15">
      <c r="A69" s="822"/>
      <c r="B69" s="848"/>
      <c r="C69" s="849"/>
      <c r="D69" s="849"/>
      <c r="E69" s="3" t="s">
        <v>558</v>
      </c>
      <c r="F69" s="823">
        <f>SUM(F70:F72)</f>
        <v>188600</v>
      </c>
      <c r="G69" s="823">
        <f>SUM(G70:G72)</f>
        <v>28066</v>
      </c>
      <c r="H69" s="818">
        <f>100*G69/F69</f>
        <v>14.881230116648993</v>
      </c>
    </row>
    <row r="70" spans="1:8" s="11" customFormat="1" ht="12.75">
      <c r="A70" s="600"/>
      <c r="B70" s="595" t="s">
        <v>559</v>
      </c>
      <c r="C70" s="850"/>
      <c r="D70" s="850"/>
      <c r="E70" s="203" t="s">
        <v>560</v>
      </c>
      <c r="F70" s="635">
        <v>72000</v>
      </c>
      <c r="G70" s="635">
        <v>28066</v>
      </c>
      <c r="H70" s="818">
        <f>100*G70/F70</f>
        <v>38.980555555555554</v>
      </c>
    </row>
    <row r="71" spans="1:8" s="11" customFormat="1" ht="12.75">
      <c r="A71" s="600"/>
      <c r="B71" s="595" t="s">
        <v>559</v>
      </c>
      <c r="C71" s="850"/>
      <c r="D71" s="850"/>
      <c r="E71" s="203" t="s">
        <v>561</v>
      </c>
      <c r="F71" s="635">
        <v>100000</v>
      </c>
      <c r="G71" s="635">
        <v>0</v>
      </c>
      <c r="H71" s="818">
        <f>100*G71/F71</f>
        <v>0</v>
      </c>
    </row>
    <row r="72" spans="1:8" s="196" customFormat="1" ht="12.75">
      <c r="A72" s="602"/>
      <c r="B72" s="616" t="s">
        <v>562</v>
      </c>
      <c r="C72" s="597"/>
      <c r="D72" s="597"/>
      <c r="E72" s="203" t="s">
        <v>563</v>
      </c>
      <c r="F72" s="635">
        <v>16600</v>
      </c>
      <c r="G72" s="635">
        <v>0</v>
      </c>
      <c r="H72" s="818">
        <f>100*G72/F72</f>
        <v>0</v>
      </c>
    </row>
    <row r="73" spans="1:8" s="196" customFormat="1" ht="12.75">
      <c r="A73" s="602"/>
      <c r="B73" s="616"/>
      <c r="C73" s="597"/>
      <c r="D73" s="597"/>
      <c r="E73" s="203"/>
      <c r="F73" s="635"/>
      <c r="G73" s="635"/>
      <c r="H73" s="818"/>
    </row>
    <row r="74" spans="1:8" s="196" customFormat="1" ht="12.75">
      <c r="A74" s="602"/>
      <c r="B74" s="616"/>
      <c r="C74" s="597"/>
      <c r="D74" s="597"/>
      <c r="E74" s="203"/>
      <c r="F74" s="635"/>
      <c r="G74" s="635"/>
      <c r="H74" s="818"/>
    </row>
    <row r="75" spans="1:8" s="196" customFormat="1" ht="12.75">
      <c r="A75" s="602"/>
      <c r="B75" s="616"/>
      <c r="C75" s="597"/>
      <c r="D75" s="597"/>
      <c r="E75" s="203"/>
      <c r="F75" s="635"/>
      <c r="G75" s="635"/>
      <c r="H75" s="818"/>
    </row>
    <row r="76" spans="1:8" s="326" customFormat="1" ht="15">
      <c r="A76" s="849"/>
      <c r="B76" s="848" t="s">
        <v>564</v>
      </c>
      <c r="C76" s="848"/>
      <c r="D76" s="848"/>
      <c r="E76" s="3" t="s">
        <v>565</v>
      </c>
      <c r="F76" s="823">
        <f>SUM(F77:F79)</f>
        <v>1419300</v>
      </c>
      <c r="G76" s="823">
        <f>SUM(G77:G79)</f>
        <v>589344</v>
      </c>
      <c r="H76" s="818">
        <f>100*G76/F76</f>
        <v>41.52356795603467</v>
      </c>
    </row>
    <row r="77" spans="1:8" s="11" customFormat="1" ht="12.75">
      <c r="A77" s="850"/>
      <c r="B77" s="616"/>
      <c r="C77" s="850" t="s">
        <v>131</v>
      </c>
      <c r="D77" s="851"/>
      <c r="E77" s="216" t="s">
        <v>566</v>
      </c>
      <c r="F77" s="635">
        <v>160000</v>
      </c>
      <c r="G77" s="635">
        <v>35920</v>
      </c>
      <c r="H77" s="818">
        <f>100*G77/F77</f>
        <v>22.45</v>
      </c>
    </row>
    <row r="78" spans="1:8" s="11" customFormat="1" ht="12.75">
      <c r="A78" s="850"/>
      <c r="B78" s="616"/>
      <c r="C78" s="850" t="s">
        <v>96</v>
      </c>
      <c r="D78" s="851"/>
      <c r="E78" s="216" t="s">
        <v>567</v>
      </c>
      <c r="F78" s="635">
        <v>1059300</v>
      </c>
      <c r="G78" s="635">
        <v>374600</v>
      </c>
      <c r="H78" s="818">
        <f>100*G78/F78</f>
        <v>35.36297554989144</v>
      </c>
    </row>
    <row r="79" spans="1:8" s="196" customFormat="1" ht="12.75">
      <c r="A79" s="602"/>
      <c r="B79" s="602"/>
      <c r="C79" s="602" t="s">
        <v>96</v>
      </c>
      <c r="D79" s="602" t="s">
        <v>103</v>
      </c>
      <c r="E79" s="407" t="s">
        <v>568</v>
      </c>
      <c r="F79" s="635">
        <v>200000</v>
      </c>
      <c r="G79" s="635">
        <v>178824</v>
      </c>
      <c r="H79" s="818">
        <f>100*G79/F79</f>
        <v>89.412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2" r:id="rId1"/>
  <headerFooter alignWithMargins="0">
    <oddHeader>&amp;C&amp;"Arial CE,Tučné"&amp;12Plnenie rozpočtu príjmov k 30.6. 2011 &amp;R&amp;"Arial CE,Tučné"Príloha č. 2 
v eurách</oddHeader>
    <oddFooter>&amp;C&amp;P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0">
      <selection activeCell="C44" sqref="C44"/>
    </sheetView>
  </sheetViews>
  <sheetFormatPr defaultColWidth="9.00390625" defaultRowHeight="12.75"/>
  <cols>
    <col min="1" max="1" width="3.125" style="0" bestFit="1" customWidth="1"/>
    <col min="2" max="2" width="61.125" style="0" bestFit="1" customWidth="1"/>
    <col min="3" max="3" width="10.75390625" style="0" bestFit="1" customWidth="1"/>
    <col min="4" max="4" width="10.875" style="0" bestFit="1" customWidth="1"/>
    <col min="5" max="5" width="4.625" style="0" customWidth="1"/>
  </cols>
  <sheetData>
    <row r="1" spans="1:5" ht="15">
      <c r="A1" s="895"/>
      <c r="B1" s="895"/>
      <c r="C1" s="896"/>
      <c r="D1" s="897"/>
      <c r="E1" s="898" t="s">
        <v>58</v>
      </c>
    </row>
    <row r="2" spans="1:5" ht="16.5">
      <c r="A2" s="1080" t="s">
        <v>592</v>
      </c>
      <c r="B2" s="1080"/>
      <c r="C2" s="1080"/>
      <c r="D2" s="897"/>
      <c r="E2" s="897"/>
    </row>
    <row r="3" spans="1:5" ht="16.5">
      <c r="A3" s="1080" t="s">
        <v>37</v>
      </c>
      <c r="B3" s="1080"/>
      <c r="C3" s="1080"/>
      <c r="D3" s="897"/>
      <c r="E3" s="897"/>
    </row>
    <row r="4" spans="1:5" ht="14.25">
      <c r="A4" s="899"/>
      <c r="B4" s="895"/>
      <c r="C4" s="900"/>
      <c r="D4" s="897"/>
      <c r="E4" s="896" t="s">
        <v>35</v>
      </c>
    </row>
    <row r="5" spans="1:5" ht="12.75">
      <c r="A5" s="895"/>
      <c r="B5" s="895"/>
      <c r="C5" s="895"/>
      <c r="D5" s="895"/>
      <c r="E5" s="895"/>
    </row>
    <row r="6" spans="1:5" ht="15">
      <c r="A6" s="901"/>
      <c r="B6" s="902" t="s">
        <v>0</v>
      </c>
      <c r="C6" s="903" t="s">
        <v>9</v>
      </c>
      <c r="D6" s="903" t="s">
        <v>38</v>
      </c>
      <c r="E6" s="904" t="s">
        <v>39</v>
      </c>
    </row>
    <row r="7" spans="1:5" ht="15.75" thickBot="1">
      <c r="A7" s="905"/>
      <c r="B7" s="906"/>
      <c r="C7" s="907">
        <v>2011</v>
      </c>
      <c r="D7" s="907" t="s">
        <v>145</v>
      </c>
      <c r="E7" s="908" t="s">
        <v>40</v>
      </c>
    </row>
    <row r="8" spans="1:5" ht="15.75" thickTop="1">
      <c r="A8" s="909" t="s">
        <v>12</v>
      </c>
      <c r="B8" s="910" t="s">
        <v>73</v>
      </c>
      <c r="C8" s="911">
        <v>5134692</v>
      </c>
      <c r="D8" s="911">
        <v>2350907</v>
      </c>
      <c r="E8" s="912">
        <v>45.78477151112472</v>
      </c>
    </row>
    <row r="9" spans="1:5" ht="14.25">
      <c r="A9" s="913"/>
      <c r="B9" s="914"/>
      <c r="C9" s="915"/>
      <c r="D9" s="915"/>
      <c r="E9" s="916"/>
    </row>
    <row r="10" spans="1:5" ht="14.25">
      <c r="A10" s="913"/>
      <c r="B10" s="914"/>
      <c r="C10" s="915"/>
      <c r="D10" s="915"/>
      <c r="E10" s="916"/>
    </row>
    <row r="11" spans="1:5" ht="15">
      <c r="A11" s="917"/>
      <c r="B11" s="918" t="s">
        <v>593</v>
      </c>
      <c r="C11" s="919">
        <v>1969056</v>
      </c>
      <c r="D11" s="919">
        <v>953626</v>
      </c>
      <c r="E11" s="916">
        <v>48.43061852989453</v>
      </c>
    </row>
    <row r="12" spans="1:5" ht="14.25">
      <c r="A12" s="920"/>
      <c r="B12" s="914" t="s">
        <v>594</v>
      </c>
      <c r="C12" s="915"/>
      <c r="D12" s="915"/>
      <c r="E12" s="916"/>
    </row>
    <row r="13" spans="1:5" ht="14.25">
      <c r="A13" s="921"/>
      <c r="B13" s="922" t="s">
        <v>595</v>
      </c>
      <c r="C13" s="923">
        <v>182600</v>
      </c>
      <c r="D13" s="923">
        <v>82136</v>
      </c>
      <c r="E13" s="916">
        <v>44.98138006571742</v>
      </c>
    </row>
    <row r="14" spans="1:5" ht="14.25">
      <c r="A14" s="921"/>
      <c r="B14" s="922" t="s">
        <v>596</v>
      </c>
      <c r="C14" s="923">
        <v>1763410</v>
      </c>
      <c r="D14" s="923">
        <v>860305</v>
      </c>
      <c r="E14" s="916">
        <v>48.78644217737225</v>
      </c>
    </row>
    <row r="15" spans="1:5" ht="14.25">
      <c r="A15" s="921"/>
      <c r="B15" s="922" t="s">
        <v>597</v>
      </c>
      <c r="C15" s="923">
        <v>23046</v>
      </c>
      <c r="D15" s="923">
        <v>9298</v>
      </c>
      <c r="E15" s="916">
        <v>40.34539616419335</v>
      </c>
    </row>
    <row r="16" spans="1:5" ht="14.25">
      <c r="A16" s="921"/>
      <c r="B16" s="922" t="s">
        <v>598</v>
      </c>
      <c r="C16" s="923">
        <v>0</v>
      </c>
      <c r="D16" s="923">
        <v>1887</v>
      </c>
      <c r="E16" s="916">
        <v>0</v>
      </c>
    </row>
    <row r="17" spans="1:5" ht="14.25">
      <c r="A17" s="921"/>
      <c r="B17" s="922"/>
      <c r="C17" s="923"/>
      <c r="D17" s="923"/>
      <c r="E17" s="916"/>
    </row>
    <row r="18" spans="1:5" ht="15">
      <c r="A18" s="924"/>
      <c r="B18" s="918" t="s">
        <v>599</v>
      </c>
      <c r="C18" s="919">
        <v>321200</v>
      </c>
      <c r="D18" s="919">
        <v>118129</v>
      </c>
      <c r="E18" s="916">
        <v>36.77739726027397</v>
      </c>
    </row>
    <row r="19" spans="1:5" ht="15">
      <c r="A19" s="925"/>
      <c r="B19" s="926" t="s">
        <v>600</v>
      </c>
      <c r="C19" s="919">
        <v>70000</v>
      </c>
      <c r="D19" s="919">
        <v>25035</v>
      </c>
      <c r="E19" s="916">
        <v>35.76428571428571</v>
      </c>
    </row>
    <row r="20" spans="1:5" ht="15">
      <c r="A20" s="927"/>
      <c r="B20" s="928" t="s">
        <v>617</v>
      </c>
      <c r="C20" s="929">
        <v>340000</v>
      </c>
      <c r="D20" s="929">
        <v>128906</v>
      </c>
      <c r="E20" s="916">
        <v>37.913529411764706</v>
      </c>
    </row>
    <row r="21" spans="1:5" ht="15">
      <c r="A21" s="927"/>
      <c r="B21" s="928" t="s">
        <v>601</v>
      </c>
      <c r="C21" s="929">
        <v>28120</v>
      </c>
      <c r="D21" s="929">
        <v>5650</v>
      </c>
      <c r="E21" s="916">
        <v>20.092460881934567</v>
      </c>
    </row>
    <row r="22" spans="1:5" ht="15">
      <c r="A22" s="927"/>
      <c r="B22" s="928" t="s">
        <v>201</v>
      </c>
      <c r="C22" s="929">
        <v>73425</v>
      </c>
      <c r="D22" s="929">
        <v>41299</v>
      </c>
      <c r="E22" s="916">
        <v>56.246510044262855</v>
      </c>
    </row>
    <row r="23" spans="1:5" ht="15">
      <c r="A23" s="930"/>
      <c r="B23" s="931" t="s">
        <v>192</v>
      </c>
      <c r="C23" s="929">
        <v>51220</v>
      </c>
      <c r="D23" s="929">
        <v>25763</v>
      </c>
      <c r="E23" s="916">
        <v>50.29871144084342</v>
      </c>
    </row>
    <row r="24" spans="1:5" ht="15">
      <c r="A24" s="930"/>
      <c r="B24" s="931" t="s">
        <v>602</v>
      </c>
      <c r="C24" s="929">
        <v>9400</v>
      </c>
      <c r="D24" s="929">
        <v>2519</v>
      </c>
      <c r="E24" s="916">
        <v>26.79787234042553</v>
      </c>
    </row>
    <row r="25" spans="1:5" ht="15">
      <c r="A25" s="930"/>
      <c r="B25" s="931" t="s">
        <v>603</v>
      </c>
      <c r="C25" s="929">
        <v>11600</v>
      </c>
      <c r="D25" s="929">
        <v>4465</v>
      </c>
      <c r="E25" s="916">
        <v>38.491379310344826</v>
      </c>
    </row>
    <row r="26" spans="1:5" ht="15">
      <c r="A26" s="927"/>
      <c r="B26" s="928" t="s">
        <v>604</v>
      </c>
      <c r="C26" s="929">
        <v>22800</v>
      </c>
      <c r="D26" s="929">
        <v>9941</v>
      </c>
      <c r="E26" s="916">
        <v>43.60087719298246</v>
      </c>
    </row>
    <row r="27" spans="1:5" ht="15">
      <c r="A27" s="927"/>
      <c r="B27" s="928" t="s">
        <v>605</v>
      </c>
      <c r="C27" s="929">
        <v>144740</v>
      </c>
      <c r="D27" s="929">
        <v>81489</v>
      </c>
      <c r="E27" s="916">
        <v>56.300262539726404</v>
      </c>
    </row>
    <row r="28" spans="1:5" ht="15">
      <c r="A28" s="927"/>
      <c r="B28" s="928" t="s">
        <v>572</v>
      </c>
      <c r="C28" s="929">
        <v>107850</v>
      </c>
      <c r="D28" s="929">
        <v>55496</v>
      </c>
      <c r="E28" s="916">
        <v>51.45665275846083</v>
      </c>
    </row>
    <row r="29" spans="1:5" ht="15">
      <c r="A29" s="927"/>
      <c r="B29" s="928" t="s">
        <v>606</v>
      </c>
      <c r="C29" s="929">
        <v>37820</v>
      </c>
      <c r="D29" s="929">
        <v>19171</v>
      </c>
      <c r="E29" s="916">
        <v>50.69011105235325</v>
      </c>
    </row>
    <row r="30" spans="1:5" ht="15">
      <c r="A30" s="927"/>
      <c r="B30" s="928" t="s">
        <v>607</v>
      </c>
      <c r="C30" s="929">
        <v>1296199</v>
      </c>
      <c r="D30" s="929">
        <v>587299</v>
      </c>
      <c r="E30" s="916">
        <v>45.30932364552048</v>
      </c>
    </row>
    <row r="31" spans="1:5" ht="15">
      <c r="A31" s="927"/>
      <c r="B31" s="928" t="s">
        <v>428</v>
      </c>
      <c r="C31" s="929">
        <v>171262</v>
      </c>
      <c r="D31" s="929">
        <v>75759</v>
      </c>
      <c r="E31" s="916">
        <v>44.23573238663568</v>
      </c>
    </row>
    <row r="32" spans="1:5" ht="15">
      <c r="A32" s="924"/>
      <c r="B32" s="918" t="s">
        <v>618</v>
      </c>
      <c r="C32" s="919">
        <v>469000</v>
      </c>
      <c r="D32" s="919">
        <v>210666</v>
      </c>
      <c r="E32" s="916">
        <v>44.9181236673774</v>
      </c>
    </row>
    <row r="33" spans="1:5" ht="15">
      <c r="A33" s="924"/>
      <c r="B33" s="918" t="s">
        <v>619</v>
      </c>
      <c r="C33" s="919">
        <v>11000</v>
      </c>
      <c r="D33" s="919">
        <v>5694</v>
      </c>
      <c r="E33" s="916">
        <v>51.763636363636365</v>
      </c>
    </row>
    <row r="34" spans="1:5" ht="15">
      <c r="A34" s="909" t="s">
        <v>7</v>
      </c>
      <c r="B34" s="910" t="s">
        <v>608</v>
      </c>
      <c r="C34" s="932">
        <v>188600</v>
      </c>
      <c r="D34" s="932">
        <v>52657</v>
      </c>
      <c r="E34" s="912">
        <v>27.919936373276776</v>
      </c>
    </row>
    <row r="35" spans="1:5" ht="14.25">
      <c r="A35" s="913"/>
      <c r="B35" s="914" t="s">
        <v>609</v>
      </c>
      <c r="C35" s="915">
        <v>10600</v>
      </c>
      <c r="D35" s="915">
        <v>0</v>
      </c>
      <c r="E35" s="916">
        <v>0</v>
      </c>
    </row>
    <row r="36" spans="1:5" ht="14.25">
      <c r="A36" s="913"/>
      <c r="B36" s="914" t="s">
        <v>610</v>
      </c>
      <c r="C36" s="915">
        <v>46000</v>
      </c>
      <c r="D36" s="915">
        <v>6020</v>
      </c>
      <c r="E36" s="916">
        <v>13.08695652173913</v>
      </c>
    </row>
    <row r="37" spans="1:5" ht="14.25">
      <c r="A37" s="913"/>
      <c r="B37" s="914" t="s">
        <v>611</v>
      </c>
      <c r="C37" s="915">
        <v>90000</v>
      </c>
      <c r="D37" s="915">
        <v>46637</v>
      </c>
      <c r="E37" s="916">
        <v>51.818888888888885</v>
      </c>
    </row>
    <row r="38" spans="1:5" ht="14.25">
      <c r="A38" s="913"/>
      <c r="B38" s="914" t="s">
        <v>612</v>
      </c>
      <c r="C38" s="915">
        <v>42000</v>
      </c>
      <c r="D38" s="915">
        <v>0</v>
      </c>
      <c r="E38" s="916">
        <v>0</v>
      </c>
    </row>
    <row r="39" spans="1:5" ht="15">
      <c r="A39" s="933" t="s">
        <v>8</v>
      </c>
      <c r="B39" s="934" t="s">
        <v>613</v>
      </c>
      <c r="C39" s="932">
        <v>1419300</v>
      </c>
      <c r="D39" s="932">
        <v>589344</v>
      </c>
      <c r="E39" s="912">
        <v>41.52356795603467</v>
      </c>
    </row>
    <row r="40" spans="1:5" ht="14.25">
      <c r="A40" s="935"/>
      <c r="B40" s="936" t="s">
        <v>18</v>
      </c>
      <c r="C40" s="937">
        <v>160000</v>
      </c>
      <c r="D40" s="937">
        <v>35920</v>
      </c>
      <c r="E40" s="916">
        <v>22.45</v>
      </c>
    </row>
    <row r="41" spans="1:5" ht="14.25">
      <c r="A41" s="938"/>
      <c r="B41" s="936" t="s">
        <v>19</v>
      </c>
      <c r="C41" s="937">
        <v>1059300</v>
      </c>
      <c r="D41" s="937">
        <v>374600</v>
      </c>
      <c r="E41" s="916">
        <v>35.36297554989144</v>
      </c>
    </row>
    <row r="42" spans="1:5" ht="14.25">
      <c r="A42" s="938"/>
      <c r="B42" s="936" t="s">
        <v>28</v>
      </c>
      <c r="C42" s="937">
        <v>200000</v>
      </c>
      <c r="D42" s="937">
        <v>178824</v>
      </c>
      <c r="E42" s="916">
        <v>89.412</v>
      </c>
    </row>
    <row r="43" spans="1:5" ht="15.75">
      <c r="A43" s="939"/>
      <c r="B43" s="910" t="s">
        <v>614</v>
      </c>
      <c r="C43" s="932">
        <v>6742592</v>
      </c>
      <c r="D43" s="932">
        <v>2992908</v>
      </c>
      <c r="E43" s="912">
        <v>44.38809288772033</v>
      </c>
    </row>
    <row r="44" spans="1:5" ht="15">
      <c r="A44" s="917"/>
      <c r="B44" s="918"/>
      <c r="C44" s="919"/>
      <c r="D44" s="919"/>
      <c r="E44" s="916"/>
    </row>
    <row r="45" spans="1:5" ht="14.25">
      <c r="A45" s="940" t="s">
        <v>17</v>
      </c>
      <c r="B45" s="941" t="s">
        <v>615</v>
      </c>
      <c r="C45" s="942">
        <v>2155656</v>
      </c>
      <c r="D45" s="942">
        <v>1045589</v>
      </c>
      <c r="E45" s="912">
        <v>48.50444597839358</v>
      </c>
    </row>
    <row r="46" spans="1:5" ht="15">
      <c r="A46" s="917"/>
      <c r="B46" s="918"/>
      <c r="C46" s="919"/>
      <c r="D46" s="919"/>
      <c r="E46" s="916"/>
    </row>
    <row r="47" spans="1:5" ht="14.25">
      <c r="A47" s="943"/>
      <c r="B47" s="944"/>
      <c r="C47" s="915"/>
      <c r="D47" s="915"/>
      <c r="E47" s="916"/>
    </row>
    <row r="48" spans="1:5" ht="15">
      <c r="A48" s="945"/>
      <c r="B48" s="946" t="s">
        <v>616</v>
      </c>
      <c r="C48" s="947">
        <v>8898248</v>
      </c>
      <c r="D48" s="947">
        <v>4038497</v>
      </c>
      <c r="E48" s="948">
        <v>45.385305062299906</v>
      </c>
    </row>
  </sheetData>
  <mergeCells count="2">
    <mergeCell ref="A2:C2"/>
    <mergeCell ref="A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8"/>
  <sheetViews>
    <sheetView workbookViewId="0" topLeftCell="G133">
      <selection activeCell="I129" sqref="I129"/>
    </sheetView>
  </sheetViews>
  <sheetFormatPr defaultColWidth="9.00390625" defaultRowHeight="12.75"/>
  <cols>
    <col min="1" max="1" width="3.125" style="957" customWidth="1"/>
    <col min="2" max="3" width="4.75390625" style="957" customWidth="1"/>
    <col min="4" max="4" width="4.375" style="957" customWidth="1"/>
    <col min="5" max="5" width="3.25390625" style="957" customWidth="1"/>
    <col min="6" max="6" width="7.00390625" style="957" customWidth="1"/>
    <col min="7" max="7" width="94.00390625" style="957" customWidth="1"/>
    <col min="8" max="8" width="10.875" style="957" customWidth="1"/>
    <col min="9" max="9" width="9.75390625" style="957" customWidth="1"/>
    <col min="10" max="10" width="5.125" style="1073" customWidth="1"/>
    <col min="11" max="11" width="14.375" style="1074" customWidth="1"/>
    <col min="12" max="16384" width="9.125" style="957" customWidth="1"/>
  </cols>
  <sheetData>
    <row r="1" spans="1:11" ht="12.75">
      <c r="A1" s="949" t="s">
        <v>111</v>
      </c>
      <c r="B1" s="950"/>
      <c r="C1" s="951" t="s">
        <v>112</v>
      </c>
      <c r="D1" s="952"/>
      <c r="E1" s="951" t="s">
        <v>12</v>
      </c>
      <c r="F1" s="953" t="s">
        <v>113</v>
      </c>
      <c r="G1" s="954" t="s">
        <v>65</v>
      </c>
      <c r="H1" s="955" t="s">
        <v>9</v>
      </c>
      <c r="I1" s="955" t="s">
        <v>38</v>
      </c>
      <c r="J1" s="956" t="s">
        <v>39</v>
      </c>
      <c r="K1" s="956" t="s">
        <v>620</v>
      </c>
    </row>
    <row r="2" spans="1:11" ht="15.75" thickBot="1">
      <c r="A2" s="958" t="s">
        <v>115</v>
      </c>
      <c r="B2" s="959"/>
      <c r="C2" s="960" t="s">
        <v>116</v>
      </c>
      <c r="D2" s="961"/>
      <c r="E2" s="960"/>
      <c r="F2" s="962" t="s">
        <v>68</v>
      </c>
      <c r="G2" s="963"/>
      <c r="H2" s="964">
        <v>2011</v>
      </c>
      <c r="I2" s="964" t="s">
        <v>69</v>
      </c>
      <c r="J2" s="965" t="s">
        <v>279</v>
      </c>
      <c r="K2" s="965" t="s">
        <v>621</v>
      </c>
    </row>
    <row r="3" spans="1:11" ht="13.5" thickTop="1">
      <c r="A3" s="966" t="s">
        <v>622</v>
      </c>
      <c r="B3" s="967" t="s">
        <v>623</v>
      </c>
      <c r="C3" s="968"/>
      <c r="D3" s="969"/>
      <c r="E3" s="970"/>
      <c r="F3" s="971"/>
      <c r="G3" s="972" t="s">
        <v>595</v>
      </c>
      <c r="H3" s="973">
        <f>SUM(H4:H7)</f>
        <v>182600</v>
      </c>
      <c r="I3" s="973">
        <f>SUM(I4:I7)</f>
        <v>82136</v>
      </c>
      <c r="J3" s="974">
        <f>100*I3/H3</f>
        <v>44.98138006571742</v>
      </c>
      <c r="K3" s="975" t="s">
        <v>624</v>
      </c>
    </row>
    <row r="4" spans="1:11" ht="12.75">
      <c r="A4" s="976"/>
      <c r="B4" s="977"/>
      <c r="C4" s="976" t="s">
        <v>625</v>
      </c>
      <c r="D4" s="978"/>
      <c r="E4" s="978" t="s">
        <v>103</v>
      </c>
      <c r="F4" s="979" t="s">
        <v>71</v>
      </c>
      <c r="G4" s="980" t="s">
        <v>626</v>
      </c>
      <c r="H4" s="981">
        <v>26600</v>
      </c>
      <c r="I4" s="981">
        <v>11834</v>
      </c>
      <c r="J4" s="982">
        <f>100*I4/H4</f>
        <v>44.48872180451128</v>
      </c>
      <c r="K4" s="983"/>
    </row>
    <row r="5" spans="1:11" ht="12.75">
      <c r="A5" s="976"/>
      <c r="B5" s="977"/>
      <c r="C5" s="976" t="s">
        <v>328</v>
      </c>
      <c r="D5" s="978"/>
      <c r="E5" s="978" t="s">
        <v>103</v>
      </c>
      <c r="F5" s="979" t="s">
        <v>71</v>
      </c>
      <c r="G5" s="980" t="s">
        <v>627</v>
      </c>
      <c r="H5" s="981">
        <v>46000</v>
      </c>
      <c r="I5" s="981">
        <v>22178</v>
      </c>
      <c r="J5" s="982">
        <f>100*I5/H5</f>
        <v>48.21304347826087</v>
      </c>
      <c r="K5" s="983"/>
    </row>
    <row r="6" spans="1:11" ht="12.75">
      <c r="A6" s="976"/>
      <c r="B6" s="977"/>
      <c r="C6" s="976" t="s">
        <v>99</v>
      </c>
      <c r="D6" s="978" t="s">
        <v>197</v>
      </c>
      <c r="E6" s="978" t="s">
        <v>103</v>
      </c>
      <c r="F6" s="979" t="s">
        <v>71</v>
      </c>
      <c r="G6" s="980" t="s">
        <v>628</v>
      </c>
      <c r="H6" s="981">
        <v>50000</v>
      </c>
      <c r="I6" s="981">
        <v>18163</v>
      </c>
      <c r="J6" s="982">
        <f>100*I6/H6</f>
        <v>36.326</v>
      </c>
      <c r="K6" s="983"/>
    </row>
    <row r="7" spans="1:11" ht="12.75">
      <c r="A7" s="976"/>
      <c r="B7" s="977"/>
      <c r="C7" s="976" t="s">
        <v>99</v>
      </c>
      <c r="D7" s="978" t="s">
        <v>197</v>
      </c>
      <c r="E7" s="978"/>
      <c r="F7" s="979" t="s">
        <v>629</v>
      </c>
      <c r="G7" s="980" t="s">
        <v>630</v>
      </c>
      <c r="H7" s="981">
        <v>60000</v>
      </c>
      <c r="I7" s="981">
        <v>29961</v>
      </c>
      <c r="J7" s="982">
        <f>100*I7/H7</f>
        <v>49.935</v>
      </c>
      <c r="K7" s="983"/>
    </row>
    <row r="8" spans="1:11" ht="12.75">
      <c r="A8" s="976"/>
      <c r="B8" s="977"/>
      <c r="C8" s="976"/>
      <c r="D8" s="978"/>
      <c r="E8" s="978"/>
      <c r="F8" s="979"/>
      <c r="G8" s="980"/>
      <c r="H8" s="981"/>
      <c r="I8" s="981"/>
      <c r="J8" s="982"/>
      <c r="K8" s="983"/>
    </row>
    <row r="9" spans="1:11" ht="12.75">
      <c r="A9" s="984" t="s">
        <v>622</v>
      </c>
      <c r="B9" s="985" t="s">
        <v>623</v>
      </c>
      <c r="C9" s="984" t="s">
        <v>625</v>
      </c>
      <c r="D9" s="986"/>
      <c r="E9" s="986"/>
      <c r="F9" s="987" t="s">
        <v>71</v>
      </c>
      <c r="G9" s="988" t="s">
        <v>631</v>
      </c>
      <c r="H9" s="989">
        <v>797400</v>
      </c>
      <c r="I9" s="989">
        <v>411711</v>
      </c>
      <c r="J9" s="974">
        <f>100*I9/H9</f>
        <v>51.63167795334838</v>
      </c>
      <c r="K9" s="975" t="s">
        <v>624</v>
      </c>
    </row>
    <row r="10" spans="1:11" ht="12.75">
      <c r="A10" s="984" t="s">
        <v>622</v>
      </c>
      <c r="B10" s="985" t="s">
        <v>623</v>
      </c>
      <c r="C10" s="984" t="s">
        <v>328</v>
      </c>
      <c r="D10" s="986"/>
      <c r="E10" s="986"/>
      <c r="F10" s="987" t="s">
        <v>71</v>
      </c>
      <c r="G10" s="988" t="s">
        <v>632</v>
      </c>
      <c r="H10" s="989">
        <v>281800</v>
      </c>
      <c r="I10" s="989">
        <v>135411</v>
      </c>
      <c r="J10" s="974">
        <f>100*I10/H10</f>
        <v>48.052164655784246</v>
      </c>
      <c r="K10" s="975" t="s">
        <v>633</v>
      </c>
    </row>
    <row r="11" spans="1:11" s="996" customFormat="1" ht="12.75">
      <c r="A11" s="990"/>
      <c r="B11" s="991"/>
      <c r="C11" s="990"/>
      <c r="D11" s="992"/>
      <c r="E11" s="992"/>
      <c r="F11" s="993"/>
      <c r="G11" s="994"/>
      <c r="H11" s="995"/>
      <c r="I11" s="995"/>
      <c r="J11" s="982"/>
      <c r="K11" s="983"/>
    </row>
    <row r="12" spans="1:11" ht="15">
      <c r="A12" s="997" t="s">
        <v>622</v>
      </c>
      <c r="B12" s="985" t="s">
        <v>623</v>
      </c>
      <c r="C12" s="998">
        <v>630</v>
      </c>
      <c r="D12" s="986"/>
      <c r="E12" s="999"/>
      <c r="F12" s="1000"/>
      <c r="G12" s="1001" t="s">
        <v>768</v>
      </c>
      <c r="H12" s="1002">
        <f>SUM(H14+H15+H24+H41+H46+H51+H54)</f>
        <v>660010</v>
      </c>
      <c r="I12" s="1002">
        <f>SUM(I14+I15+I24+I41+I46+I51+I54)</f>
        <v>308471</v>
      </c>
      <c r="J12" s="974">
        <f>100*I12/H12</f>
        <v>46.73732216178543</v>
      </c>
      <c r="K12" s="975"/>
    </row>
    <row r="13" spans="1:11" s="996" customFormat="1" ht="15">
      <c r="A13" s="1003"/>
      <c r="B13" s="991"/>
      <c r="C13" s="1004"/>
      <c r="D13" s="992"/>
      <c r="E13" s="1005"/>
      <c r="F13" s="1006"/>
      <c r="G13" s="1007"/>
      <c r="H13" s="1008"/>
      <c r="I13" s="1008"/>
      <c r="J13" s="982"/>
      <c r="K13" s="983"/>
    </row>
    <row r="14" spans="1:11" ht="12.75">
      <c r="A14" s="997" t="s">
        <v>622</v>
      </c>
      <c r="B14" s="985" t="s">
        <v>623</v>
      </c>
      <c r="C14" s="998">
        <v>631</v>
      </c>
      <c r="D14" s="1009" t="s">
        <v>131</v>
      </c>
      <c r="E14" s="998"/>
      <c r="F14" s="1010" t="s">
        <v>71</v>
      </c>
      <c r="G14" s="1011" t="s">
        <v>769</v>
      </c>
      <c r="H14" s="989">
        <v>800</v>
      </c>
      <c r="I14" s="989">
        <v>756</v>
      </c>
      <c r="J14" s="974">
        <f aca="true" t="shared" si="0" ref="J14:J36">100*I14/H14</f>
        <v>94.5</v>
      </c>
      <c r="K14" s="975" t="s">
        <v>634</v>
      </c>
    </row>
    <row r="15" spans="1:11" ht="12.75">
      <c r="A15" s="997" t="s">
        <v>622</v>
      </c>
      <c r="B15" s="985" t="s">
        <v>623</v>
      </c>
      <c r="C15" s="998">
        <v>632</v>
      </c>
      <c r="D15" s="986"/>
      <c r="E15" s="998"/>
      <c r="F15" s="1010" t="s">
        <v>71</v>
      </c>
      <c r="G15" s="1011" t="s">
        <v>635</v>
      </c>
      <c r="H15" s="989">
        <f>SUM(H16:H23)</f>
        <v>242064</v>
      </c>
      <c r="I15" s="989">
        <f>SUM(I16:I23)</f>
        <v>136560</v>
      </c>
      <c r="J15" s="974">
        <f t="shared" si="0"/>
        <v>56.414832441007334</v>
      </c>
      <c r="K15" s="975" t="s">
        <v>636</v>
      </c>
    </row>
    <row r="16" spans="1:11" ht="14.25">
      <c r="A16" s="1012"/>
      <c r="B16" s="977"/>
      <c r="C16" s="1013"/>
      <c r="D16" s="978" t="s">
        <v>131</v>
      </c>
      <c r="E16" s="1013">
        <v>1</v>
      </c>
      <c r="F16" s="1014"/>
      <c r="G16" s="1015" t="s">
        <v>770</v>
      </c>
      <c r="H16" s="981">
        <v>35700</v>
      </c>
      <c r="I16" s="981">
        <v>18687</v>
      </c>
      <c r="J16" s="982">
        <f t="shared" si="0"/>
        <v>52.34453781512605</v>
      </c>
      <c r="K16" s="983"/>
    </row>
    <row r="17" spans="1:11" ht="14.25">
      <c r="A17" s="1012"/>
      <c r="B17" s="977"/>
      <c r="C17" s="1013"/>
      <c r="D17" s="978" t="s">
        <v>131</v>
      </c>
      <c r="E17" s="1013">
        <v>2</v>
      </c>
      <c r="F17" s="1014"/>
      <c r="G17" s="1015" t="s">
        <v>637</v>
      </c>
      <c r="H17" s="981">
        <v>70000</v>
      </c>
      <c r="I17" s="981">
        <v>48105</v>
      </c>
      <c r="J17" s="982">
        <f t="shared" si="0"/>
        <v>68.72142857142858</v>
      </c>
      <c r="K17" s="983"/>
    </row>
    <row r="18" spans="1:11" ht="14.25">
      <c r="A18" s="1012"/>
      <c r="B18" s="977"/>
      <c r="C18" s="1013"/>
      <c r="D18" s="978" t="s">
        <v>131</v>
      </c>
      <c r="E18" s="1013">
        <v>3</v>
      </c>
      <c r="F18" s="1014"/>
      <c r="G18" s="1015" t="s">
        <v>638</v>
      </c>
      <c r="H18" s="981">
        <v>62000</v>
      </c>
      <c r="I18" s="981">
        <v>27849</v>
      </c>
      <c r="J18" s="982">
        <f t="shared" si="0"/>
        <v>44.91774193548387</v>
      </c>
      <c r="K18" s="983"/>
    </row>
    <row r="19" spans="1:11" ht="14.25">
      <c r="A19" s="1012"/>
      <c r="B19" s="977"/>
      <c r="C19" s="1013"/>
      <c r="D19" s="978" t="s">
        <v>96</v>
      </c>
      <c r="E19" s="1013"/>
      <c r="F19" s="1014"/>
      <c r="G19" s="1015" t="s">
        <v>639</v>
      </c>
      <c r="H19" s="981">
        <v>16000</v>
      </c>
      <c r="I19" s="981">
        <v>12247</v>
      </c>
      <c r="J19" s="982">
        <f t="shared" si="0"/>
        <v>76.54375</v>
      </c>
      <c r="K19" s="983"/>
    </row>
    <row r="20" spans="1:11" ht="14.25">
      <c r="A20" s="1012"/>
      <c r="B20" s="977"/>
      <c r="C20" s="1013"/>
      <c r="D20" s="978" t="s">
        <v>124</v>
      </c>
      <c r="E20" s="1013"/>
      <c r="F20" s="1014"/>
      <c r="G20" s="1015" t="s">
        <v>640</v>
      </c>
      <c r="H20" s="981">
        <v>35000</v>
      </c>
      <c r="I20" s="981">
        <v>19018</v>
      </c>
      <c r="J20" s="982">
        <f t="shared" si="0"/>
        <v>54.33714285714286</v>
      </c>
      <c r="K20" s="983"/>
    </row>
    <row r="21" spans="1:11" ht="14.25">
      <c r="A21" s="1012"/>
      <c r="B21" s="977"/>
      <c r="C21" s="1013"/>
      <c r="D21" s="978" t="s">
        <v>124</v>
      </c>
      <c r="E21" s="1013">
        <v>1</v>
      </c>
      <c r="F21" s="1014"/>
      <c r="G21" s="1015" t="s">
        <v>641</v>
      </c>
      <c r="H21" s="981">
        <v>1300</v>
      </c>
      <c r="I21" s="981">
        <v>1263</v>
      </c>
      <c r="J21" s="982">
        <f t="shared" si="0"/>
        <v>97.15384615384616</v>
      </c>
      <c r="K21" s="983"/>
    </row>
    <row r="22" spans="1:11" ht="14.25">
      <c r="A22" s="1012"/>
      <c r="B22" s="977"/>
      <c r="C22" s="1013"/>
      <c r="D22" s="978" t="s">
        <v>124</v>
      </c>
      <c r="E22" s="1013">
        <v>2</v>
      </c>
      <c r="F22" s="1014"/>
      <c r="G22" s="1015" t="s">
        <v>642</v>
      </c>
      <c r="H22" s="981">
        <v>20000</v>
      </c>
      <c r="I22" s="981">
        <v>7933</v>
      </c>
      <c r="J22" s="982">
        <f t="shared" si="0"/>
        <v>39.665</v>
      </c>
      <c r="K22" s="983" t="s">
        <v>643</v>
      </c>
    </row>
    <row r="23" spans="1:11" ht="14.25">
      <c r="A23" s="1012"/>
      <c r="B23" s="977"/>
      <c r="C23" s="1013"/>
      <c r="D23" s="978" t="s">
        <v>85</v>
      </c>
      <c r="E23" s="1013"/>
      <c r="F23" s="1014"/>
      <c r="G23" s="1015" t="s">
        <v>644</v>
      </c>
      <c r="H23" s="981">
        <v>2064</v>
      </c>
      <c r="I23" s="981">
        <v>1458</v>
      </c>
      <c r="J23" s="982">
        <f t="shared" si="0"/>
        <v>70.63953488372093</v>
      </c>
      <c r="K23" s="983" t="s">
        <v>643</v>
      </c>
    </row>
    <row r="24" spans="1:11" ht="14.25">
      <c r="A24" s="997" t="s">
        <v>622</v>
      </c>
      <c r="B24" s="985" t="s">
        <v>623</v>
      </c>
      <c r="C24" s="998">
        <v>633</v>
      </c>
      <c r="D24" s="986"/>
      <c r="E24" s="998"/>
      <c r="F24" s="1000"/>
      <c r="G24" s="1011" t="s">
        <v>645</v>
      </c>
      <c r="H24" s="989">
        <f>SUM(H25:H40)</f>
        <v>69500</v>
      </c>
      <c r="I24" s="989">
        <f>SUM(I25:I40)</f>
        <v>19268</v>
      </c>
      <c r="J24" s="974">
        <f t="shared" si="0"/>
        <v>27.723741007194246</v>
      </c>
      <c r="K24" s="975" t="s">
        <v>636</v>
      </c>
    </row>
    <row r="25" spans="1:11" ht="12.75">
      <c r="A25" s="1012"/>
      <c r="B25" s="977"/>
      <c r="C25" s="1013"/>
      <c r="D25" s="978" t="s">
        <v>131</v>
      </c>
      <c r="E25" s="1013"/>
      <c r="F25" s="1016" t="s">
        <v>71</v>
      </c>
      <c r="G25" s="1015" t="s">
        <v>646</v>
      </c>
      <c r="H25" s="981">
        <v>4000</v>
      </c>
      <c r="I25" s="981">
        <v>345</v>
      </c>
      <c r="J25" s="982">
        <f t="shared" si="0"/>
        <v>8.625</v>
      </c>
      <c r="K25" s="983"/>
    </row>
    <row r="26" spans="1:11" ht="12.75">
      <c r="A26" s="1012"/>
      <c r="B26" s="977"/>
      <c r="C26" s="1013"/>
      <c r="D26" s="978" t="s">
        <v>96</v>
      </c>
      <c r="E26" s="1013"/>
      <c r="F26" s="1016" t="s">
        <v>71</v>
      </c>
      <c r="G26" s="1015" t="s">
        <v>647</v>
      </c>
      <c r="H26" s="981">
        <v>9000</v>
      </c>
      <c r="I26" s="981">
        <v>215</v>
      </c>
      <c r="J26" s="982">
        <f t="shared" si="0"/>
        <v>2.388888888888889</v>
      </c>
      <c r="K26" s="983" t="s">
        <v>643</v>
      </c>
    </row>
    <row r="27" spans="1:11" ht="12.75">
      <c r="A27" s="1012"/>
      <c r="B27" s="977"/>
      <c r="C27" s="1013"/>
      <c r="D27" s="978" t="s">
        <v>85</v>
      </c>
      <c r="E27" s="1013"/>
      <c r="F27" s="1016" t="s">
        <v>71</v>
      </c>
      <c r="G27" s="1015" t="s">
        <v>648</v>
      </c>
      <c r="H27" s="981">
        <v>4000</v>
      </c>
      <c r="I27" s="981">
        <v>43</v>
      </c>
      <c r="J27" s="982">
        <f t="shared" si="0"/>
        <v>1.075</v>
      </c>
      <c r="K27" s="983"/>
    </row>
    <row r="28" spans="1:11" ht="12.75">
      <c r="A28" s="1012"/>
      <c r="B28" s="977"/>
      <c r="C28" s="1013"/>
      <c r="D28" s="978" t="s">
        <v>75</v>
      </c>
      <c r="E28" s="1013"/>
      <c r="F28" s="1016" t="s">
        <v>71</v>
      </c>
      <c r="G28" s="1015" t="s">
        <v>771</v>
      </c>
      <c r="H28" s="1017">
        <v>30000</v>
      </c>
      <c r="I28" s="1017">
        <v>10311</v>
      </c>
      <c r="J28" s="982">
        <f t="shared" si="0"/>
        <v>34.37</v>
      </c>
      <c r="K28" s="983"/>
    </row>
    <row r="29" spans="1:11" ht="12.75">
      <c r="A29" s="1012"/>
      <c r="B29" s="977"/>
      <c r="C29" s="1013"/>
      <c r="D29" s="978" t="s">
        <v>75</v>
      </c>
      <c r="E29" s="1013">
        <v>1</v>
      </c>
      <c r="F29" s="1016" t="s">
        <v>71</v>
      </c>
      <c r="G29" s="1015" t="s">
        <v>649</v>
      </c>
      <c r="H29" s="981">
        <v>2500</v>
      </c>
      <c r="I29" s="981">
        <v>1004</v>
      </c>
      <c r="J29" s="982">
        <f t="shared" si="0"/>
        <v>40.16</v>
      </c>
      <c r="K29" s="983"/>
    </row>
    <row r="30" spans="1:11" ht="12.75">
      <c r="A30" s="1012"/>
      <c r="B30" s="977"/>
      <c r="C30" s="1013"/>
      <c r="D30" s="978" t="s">
        <v>75</v>
      </c>
      <c r="E30" s="1013">
        <v>2</v>
      </c>
      <c r="F30" s="1016" t="s">
        <v>71</v>
      </c>
      <c r="G30" s="1015" t="s">
        <v>650</v>
      </c>
      <c r="H30" s="981">
        <v>3000</v>
      </c>
      <c r="I30" s="981">
        <v>1878</v>
      </c>
      <c r="J30" s="982">
        <f t="shared" si="0"/>
        <v>62.6</v>
      </c>
      <c r="K30" s="983"/>
    </row>
    <row r="31" spans="1:11" ht="12.75">
      <c r="A31" s="1012"/>
      <c r="B31" s="977"/>
      <c r="C31" s="1013"/>
      <c r="D31" s="978" t="s">
        <v>75</v>
      </c>
      <c r="E31" s="1013">
        <v>3</v>
      </c>
      <c r="F31" s="1016" t="s">
        <v>71</v>
      </c>
      <c r="G31" s="1015" t="s">
        <v>651</v>
      </c>
      <c r="H31" s="981">
        <v>1500</v>
      </c>
      <c r="I31" s="981">
        <v>0</v>
      </c>
      <c r="J31" s="982">
        <f t="shared" si="0"/>
        <v>0</v>
      </c>
      <c r="K31" s="983"/>
    </row>
    <row r="32" spans="1:11" ht="12.75">
      <c r="A32" s="1012"/>
      <c r="B32" s="977"/>
      <c r="C32" s="1013"/>
      <c r="D32" s="978"/>
      <c r="E32" s="1013">
        <v>4</v>
      </c>
      <c r="F32" s="1016" t="s">
        <v>71</v>
      </c>
      <c r="G32" s="1015" t="s">
        <v>652</v>
      </c>
      <c r="H32" s="981">
        <v>500</v>
      </c>
      <c r="I32" s="981">
        <v>1565</v>
      </c>
      <c r="J32" s="982">
        <f t="shared" si="0"/>
        <v>313</v>
      </c>
      <c r="K32" s="983"/>
    </row>
    <row r="33" spans="1:11" ht="12.75">
      <c r="A33" s="1012"/>
      <c r="B33" s="977"/>
      <c r="C33" s="1013"/>
      <c r="D33" s="978" t="s">
        <v>400</v>
      </c>
      <c r="E33" s="1013"/>
      <c r="F33" s="1016" t="s">
        <v>71</v>
      </c>
      <c r="G33" s="1015" t="s">
        <v>653</v>
      </c>
      <c r="H33" s="981">
        <v>5000</v>
      </c>
      <c r="I33" s="981">
        <v>2527</v>
      </c>
      <c r="J33" s="982">
        <f t="shared" si="0"/>
        <v>50.54</v>
      </c>
      <c r="K33" s="983"/>
    </row>
    <row r="34" spans="1:11" ht="12.75">
      <c r="A34" s="1012"/>
      <c r="B34" s="977"/>
      <c r="C34" s="1013"/>
      <c r="D34" s="978" t="s">
        <v>129</v>
      </c>
      <c r="E34" s="1013"/>
      <c r="F34" s="1016" t="s">
        <v>71</v>
      </c>
      <c r="G34" s="1015" t="s">
        <v>654</v>
      </c>
      <c r="H34" s="981">
        <v>1000</v>
      </c>
      <c r="I34" s="981">
        <v>133</v>
      </c>
      <c r="J34" s="982">
        <f t="shared" si="0"/>
        <v>13.3</v>
      </c>
      <c r="K34" s="983"/>
    </row>
    <row r="35" spans="1:11" ht="12.75">
      <c r="A35" s="1012"/>
      <c r="B35" s="977"/>
      <c r="C35" s="1013"/>
      <c r="D35" s="1018" t="s">
        <v>655</v>
      </c>
      <c r="E35" s="1013"/>
      <c r="F35" s="1016" t="s">
        <v>71</v>
      </c>
      <c r="G35" s="1015" t="s">
        <v>656</v>
      </c>
      <c r="H35" s="981">
        <v>5000</v>
      </c>
      <c r="I35" s="981">
        <v>0</v>
      </c>
      <c r="J35" s="982">
        <f t="shared" si="0"/>
        <v>0</v>
      </c>
      <c r="K35" s="983" t="s">
        <v>643</v>
      </c>
    </row>
    <row r="36" spans="1:11" ht="12.75">
      <c r="A36" s="1012"/>
      <c r="B36" s="977"/>
      <c r="C36" s="1013"/>
      <c r="D36" s="978" t="s">
        <v>420</v>
      </c>
      <c r="E36" s="1013">
        <v>1</v>
      </c>
      <c r="F36" s="1016" t="s">
        <v>657</v>
      </c>
      <c r="G36" s="1015" t="s">
        <v>658</v>
      </c>
      <c r="H36" s="981">
        <v>500</v>
      </c>
      <c r="I36" s="981">
        <v>229</v>
      </c>
      <c r="J36" s="982">
        <f t="shared" si="0"/>
        <v>45.8</v>
      </c>
      <c r="K36" s="983" t="s">
        <v>634</v>
      </c>
    </row>
    <row r="37" spans="1:11" ht="12.75">
      <c r="A37" s="1012"/>
      <c r="B37" s="977"/>
      <c r="C37" s="1013"/>
      <c r="D37" s="978"/>
      <c r="E37" s="1013">
        <v>2</v>
      </c>
      <c r="F37" s="1016" t="s">
        <v>71</v>
      </c>
      <c r="G37" s="1015" t="s">
        <v>659</v>
      </c>
      <c r="H37" s="981">
        <v>0</v>
      </c>
      <c r="I37" s="981">
        <v>0</v>
      </c>
      <c r="J37" s="982">
        <v>0</v>
      </c>
      <c r="K37" s="983"/>
    </row>
    <row r="38" spans="1:11" ht="12.75">
      <c r="A38" s="1012"/>
      <c r="B38" s="977"/>
      <c r="C38" s="1013"/>
      <c r="D38" s="978"/>
      <c r="E38" s="1013">
        <v>3</v>
      </c>
      <c r="F38" s="1016" t="s">
        <v>372</v>
      </c>
      <c r="G38" s="1015" t="s">
        <v>660</v>
      </c>
      <c r="H38" s="981">
        <v>200</v>
      </c>
      <c r="I38" s="981">
        <v>13</v>
      </c>
      <c r="J38" s="982">
        <f aca="true" t="shared" si="1" ref="J38:J72">100*I38/H38</f>
        <v>6.5</v>
      </c>
      <c r="K38" s="983"/>
    </row>
    <row r="39" spans="1:11" ht="12.75">
      <c r="A39" s="1012"/>
      <c r="B39" s="977"/>
      <c r="C39" s="1013"/>
      <c r="D39" s="978"/>
      <c r="E39" s="1013">
        <v>4</v>
      </c>
      <c r="F39" s="1016" t="s">
        <v>629</v>
      </c>
      <c r="G39" s="1015" t="s">
        <v>661</v>
      </c>
      <c r="H39" s="981">
        <v>1800</v>
      </c>
      <c r="I39" s="981">
        <v>525</v>
      </c>
      <c r="J39" s="982">
        <f t="shared" si="1"/>
        <v>29.166666666666668</v>
      </c>
      <c r="K39" s="983"/>
    </row>
    <row r="40" spans="1:11" ht="12.75">
      <c r="A40" s="1012"/>
      <c r="B40" s="977"/>
      <c r="C40" s="1013"/>
      <c r="D40" s="978"/>
      <c r="E40" s="1013">
        <v>5</v>
      </c>
      <c r="F40" s="1016" t="s">
        <v>71</v>
      </c>
      <c r="G40" s="1015" t="s">
        <v>662</v>
      </c>
      <c r="H40" s="981">
        <v>1500</v>
      </c>
      <c r="I40" s="981">
        <v>480</v>
      </c>
      <c r="J40" s="982">
        <f t="shared" si="1"/>
        <v>32</v>
      </c>
      <c r="K40" s="983"/>
    </row>
    <row r="41" spans="1:11" ht="12.75">
      <c r="A41" s="997" t="s">
        <v>622</v>
      </c>
      <c r="B41" s="985" t="s">
        <v>623</v>
      </c>
      <c r="C41" s="998">
        <v>634</v>
      </c>
      <c r="D41" s="986"/>
      <c r="E41" s="998"/>
      <c r="F41" s="1010" t="s">
        <v>71</v>
      </c>
      <c r="G41" s="1011" t="s">
        <v>663</v>
      </c>
      <c r="H41" s="989">
        <f>SUM(H42:H45)</f>
        <v>20400</v>
      </c>
      <c r="I41" s="989">
        <f>SUM(I42:I45)</f>
        <v>8675</v>
      </c>
      <c r="J41" s="974">
        <f t="shared" si="1"/>
        <v>42.52450980392157</v>
      </c>
      <c r="K41" s="975" t="s">
        <v>636</v>
      </c>
    </row>
    <row r="42" spans="1:11" ht="12.75">
      <c r="A42" s="1012"/>
      <c r="B42" s="977"/>
      <c r="C42" s="1013"/>
      <c r="D42" s="978" t="s">
        <v>131</v>
      </c>
      <c r="E42" s="1013"/>
      <c r="F42" s="1016"/>
      <c r="G42" s="1015" t="s">
        <v>664</v>
      </c>
      <c r="H42" s="981">
        <v>5000</v>
      </c>
      <c r="I42" s="981">
        <v>3024</v>
      </c>
      <c r="J42" s="982">
        <f t="shared" si="1"/>
        <v>60.48</v>
      </c>
      <c r="K42" s="983"/>
    </row>
    <row r="43" spans="1:11" ht="12.75">
      <c r="A43" s="1012"/>
      <c r="B43" s="977"/>
      <c r="C43" s="1013"/>
      <c r="D43" s="978" t="s">
        <v>96</v>
      </c>
      <c r="E43" s="1013"/>
      <c r="F43" s="1016"/>
      <c r="G43" s="1015" t="s">
        <v>665</v>
      </c>
      <c r="H43" s="1017">
        <v>10000</v>
      </c>
      <c r="I43" s="1017">
        <v>1083</v>
      </c>
      <c r="J43" s="982">
        <f t="shared" si="1"/>
        <v>10.83</v>
      </c>
      <c r="K43" s="983"/>
    </row>
    <row r="44" spans="1:11" ht="12.75">
      <c r="A44" s="1012"/>
      <c r="B44" s="977"/>
      <c r="C44" s="1013"/>
      <c r="D44" s="978" t="s">
        <v>124</v>
      </c>
      <c r="E44" s="1013"/>
      <c r="F44" s="1016"/>
      <c r="G44" s="1015" t="s">
        <v>666</v>
      </c>
      <c r="H44" s="981">
        <v>5000</v>
      </c>
      <c r="I44" s="981">
        <v>4491</v>
      </c>
      <c r="J44" s="982">
        <f t="shared" si="1"/>
        <v>89.82</v>
      </c>
      <c r="K44" s="983"/>
    </row>
    <row r="45" spans="1:11" ht="12.75">
      <c r="A45" s="1012"/>
      <c r="B45" s="977"/>
      <c r="C45" s="1013"/>
      <c r="D45" s="978" t="s">
        <v>310</v>
      </c>
      <c r="E45" s="1013"/>
      <c r="F45" s="1016"/>
      <c r="G45" s="1015" t="s">
        <v>667</v>
      </c>
      <c r="H45" s="981">
        <v>400</v>
      </c>
      <c r="I45" s="981">
        <v>77</v>
      </c>
      <c r="J45" s="982">
        <f t="shared" si="1"/>
        <v>19.25</v>
      </c>
      <c r="K45" s="983"/>
    </row>
    <row r="46" spans="1:11" ht="12.75">
      <c r="A46" s="997" t="s">
        <v>622</v>
      </c>
      <c r="B46" s="985" t="s">
        <v>623</v>
      </c>
      <c r="C46" s="998">
        <v>635</v>
      </c>
      <c r="D46" s="986"/>
      <c r="E46" s="998"/>
      <c r="F46" s="1010" t="s">
        <v>71</v>
      </c>
      <c r="G46" s="1011" t="s">
        <v>668</v>
      </c>
      <c r="H46" s="989">
        <f>SUM(H47:H50)</f>
        <v>30500</v>
      </c>
      <c r="I46" s="989">
        <f>SUM(I47:I50)</f>
        <v>9729</v>
      </c>
      <c r="J46" s="974">
        <f t="shared" si="1"/>
        <v>31.898360655737704</v>
      </c>
      <c r="K46" s="975" t="s">
        <v>636</v>
      </c>
    </row>
    <row r="47" spans="1:11" ht="12.75">
      <c r="A47" s="1019"/>
      <c r="B47" s="1020"/>
      <c r="C47" s="1021"/>
      <c r="D47" s="978" t="s">
        <v>96</v>
      </c>
      <c r="E47" s="1013"/>
      <c r="F47" s="1016"/>
      <c r="G47" s="1015" t="s">
        <v>669</v>
      </c>
      <c r="H47" s="981">
        <v>4500</v>
      </c>
      <c r="I47" s="981">
        <v>1659</v>
      </c>
      <c r="J47" s="982">
        <f t="shared" si="1"/>
        <v>36.86666666666667</v>
      </c>
      <c r="K47" s="983" t="s">
        <v>643</v>
      </c>
    </row>
    <row r="48" spans="1:11" ht="12.75">
      <c r="A48" s="1019"/>
      <c r="B48" s="1020"/>
      <c r="C48" s="1021"/>
      <c r="D48" s="978" t="s">
        <v>85</v>
      </c>
      <c r="E48" s="1013"/>
      <c r="F48" s="1016"/>
      <c r="G48" s="1015" t="s">
        <v>670</v>
      </c>
      <c r="H48" s="981">
        <v>8500</v>
      </c>
      <c r="I48" s="981">
        <v>4758</v>
      </c>
      <c r="J48" s="982">
        <f t="shared" si="1"/>
        <v>55.976470588235294</v>
      </c>
      <c r="K48" s="983"/>
    </row>
    <row r="49" spans="1:11" ht="12.75">
      <c r="A49" s="1019"/>
      <c r="B49" s="1020"/>
      <c r="C49" s="1021"/>
      <c r="D49" s="978" t="s">
        <v>310</v>
      </c>
      <c r="E49" s="1013"/>
      <c r="F49" s="1016"/>
      <c r="G49" s="1015" t="s">
        <v>671</v>
      </c>
      <c r="H49" s="981">
        <v>2500</v>
      </c>
      <c r="I49" s="981">
        <v>323</v>
      </c>
      <c r="J49" s="982">
        <f t="shared" si="1"/>
        <v>12.92</v>
      </c>
      <c r="K49" s="983"/>
    </row>
    <row r="50" spans="1:11" ht="12.75">
      <c r="A50" s="1012"/>
      <c r="B50" s="977"/>
      <c r="C50" s="1013"/>
      <c r="D50" s="978" t="s">
        <v>75</v>
      </c>
      <c r="E50" s="1013"/>
      <c r="F50" s="1016"/>
      <c r="G50" s="1015" t="s">
        <v>672</v>
      </c>
      <c r="H50" s="1017">
        <v>15000</v>
      </c>
      <c r="I50" s="1017">
        <v>2989</v>
      </c>
      <c r="J50" s="982">
        <f t="shared" si="1"/>
        <v>19.926666666666666</v>
      </c>
      <c r="K50" s="983"/>
    </row>
    <row r="51" spans="1:11" ht="12.75">
      <c r="A51" s="997" t="s">
        <v>622</v>
      </c>
      <c r="B51" s="985" t="s">
        <v>623</v>
      </c>
      <c r="C51" s="998">
        <v>636</v>
      </c>
      <c r="D51" s="986"/>
      <c r="E51" s="998"/>
      <c r="F51" s="1010" t="s">
        <v>71</v>
      </c>
      <c r="G51" s="1011" t="s">
        <v>772</v>
      </c>
      <c r="H51" s="989">
        <f>SUM(H52:H53)</f>
        <v>5575</v>
      </c>
      <c r="I51" s="989">
        <f>SUM(I52:I53)</f>
        <v>1617</v>
      </c>
      <c r="J51" s="974">
        <f t="shared" si="1"/>
        <v>29.004484304932735</v>
      </c>
      <c r="K51" s="975"/>
    </row>
    <row r="52" spans="1:11" ht="12.75">
      <c r="A52" s="1012"/>
      <c r="B52" s="977"/>
      <c r="C52" s="1013"/>
      <c r="D52" s="978" t="s">
        <v>131</v>
      </c>
      <c r="E52" s="1013"/>
      <c r="F52" s="1022"/>
      <c r="G52" s="1015" t="s">
        <v>673</v>
      </c>
      <c r="H52" s="1017">
        <v>5500</v>
      </c>
      <c r="I52" s="1017">
        <v>1617</v>
      </c>
      <c r="J52" s="982">
        <f t="shared" si="1"/>
        <v>29.4</v>
      </c>
      <c r="K52" s="983" t="s">
        <v>674</v>
      </c>
    </row>
    <row r="53" spans="1:11" ht="12.75">
      <c r="A53" s="1012"/>
      <c r="B53" s="977"/>
      <c r="C53" s="1013"/>
      <c r="D53" s="978" t="s">
        <v>96</v>
      </c>
      <c r="E53" s="1013"/>
      <c r="F53" s="1022"/>
      <c r="G53" s="1015" t="s">
        <v>675</v>
      </c>
      <c r="H53" s="1017">
        <v>75</v>
      </c>
      <c r="I53" s="1017">
        <v>0</v>
      </c>
      <c r="J53" s="982">
        <f t="shared" si="1"/>
        <v>0</v>
      </c>
      <c r="K53" s="983" t="s">
        <v>643</v>
      </c>
    </row>
    <row r="54" spans="1:11" ht="12.75">
      <c r="A54" s="997" t="s">
        <v>622</v>
      </c>
      <c r="B54" s="985" t="s">
        <v>623</v>
      </c>
      <c r="C54" s="998">
        <v>637</v>
      </c>
      <c r="D54" s="986"/>
      <c r="E54" s="998"/>
      <c r="F54" s="1010"/>
      <c r="G54" s="1011" t="s">
        <v>676</v>
      </c>
      <c r="H54" s="989">
        <f>SUM(H55:H83)</f>
        <v>291171</v>
      </c>
      <c r="I54" s="989">
        <f>SUM(I55:I83)</f>
        <v>131866</v>
      </c>
      <c r="J54" s="974">
        <f t="shared" si="1"/>
        <v>45.288163999848884</v>
      </c>
      <c r="K54" s="975"/>
    </row>
    <row r="55" spans="1:11" ht="12.75">
      <c r="A55" s="1012"/>
      <c r="B55" s="977"/>
      <c r="C55" s="1013"/>
      <c r="D55" s="978" t="s">
        <v>131</v>
      </c>
      <c r="E55" s="1013"/>
      <c r="F55" s="1016" t="s">
        <v>71</v>
      </c>
      <c r="G55" s="1015" t="s">
        <v>677</v>
      </c>
      <c r="H55" s="1017">
        <v>3000</v>
      </c>
      <c r="I55" s="1017">
        <v>1165</v>
      </c>
      <c r="J55" s="982">
        <f t="shared" si="1"/>
        <v>38.833333333333336</v>
      </c>
      <c r="K55" s="983" t="s">
        <v>678</v>
      </c>
    </row>
    <row r="56" spans="1:11" ht="12.75">
      <c r="A56" s="1012"/>
      <c r="B56" s="977"/>
      <c r="C56" s="1013"/>
      <c r="D56" s="978" t="s">
        <v>96</v>
      </c>
      <c r="E56" s="1013"/>
      <c r="F56" s="1016" t="s">
        <v>71</v>
      </c>
      <c r="G56" s="1015" t="s">
        <v>679</v>
      </c>
      <c r="H56" s="1017">
        <v>1500</v>
      </c>
      <c r="I56" s="1017">
        <v>0</v>
      </c>
      <c r="J56" s="982">
        <f t="shared" si="1"/>
        <v>0</v>
      </c>
      <c r="K56" s="983" t="s">
        <v>680</v>
      </c>
    </row>
    <row r="57" spans="1:11" ht="12.75">
      <c r="A57" s="1012"/>
      <c r="B57" s="977"/>
      <c r="C57" s="1013"/>
      <c r="D57" s="978" t="s">
        <v>96</v>
      </c>
      <c r="E57" s="1013">
        <v>1</v>
      </c>
      <c r="F57" s="1016" t="s">
        <v>71</v>
      </c>
      <c r="G57" s="1015" t="s">
        <v>681</v>
      </c>
      <c r="H57" s="1017">
        <v>500</v>
      </c>
      <c r="I57" s="1017">
        <v>0</v>
      </c>
      <c r="J57" s="982">
        <f t="shared" si="1"/>
        <v>0</v>
      </c>
      <c r="K57" s="983" t="s">
        <v>678</v>
      </c>
    </row>
    <row r="58" spans="1:11" ht="12.75">
      <c r="A58" s="1012"/>
      <c r="B58" s="977"/>
      <c r="C58" s="1013"/>
      <c r="D58" s="978" t="s">
        <v>124</v>
      </c>
      <c r="E58" s="1013"/>
      <c r="F58" s="1016" t="s">
        <v>71</v>
      </c>
      <c r="G58" s="1015" t="s">
        <v>682</v>
      </c>
      <c r="H58" s="1017">
        <v>15000</v>
      </c>
      <c r="I58" s="1017">
        <v>2640</v>
      </c>
      <c r="J58" s="982">
        <f t="shared" si="1"/>
        <v>17.6</v>
      </c>
      <c r="K58" s="983" t="s">
        <v>636</v>
      </c>
    </row>
    <row r="59" spans="1:11" ht="12.75">
      <c r="A59" s="1012"/>
      <c r="B59" s="977"/>
      <c r="C59" s="1013"/>
      <c r="D59" s="978" t="s">
        <v>124</v>
      </c>
      <c r="E59" s="1013">
        <v>1</v>
      </c>
      <c r="F59" s="1016" t="s">
        <v>71</v>
      </c>
      <c r="G59" s="1015" t="s">
        <v>683</v>
      </c>
      <c r="H59" s="1017">
        <v>500</v>
      </c>
      <c r="I59" s="1017">
        <v>0</v>
      </c>
      <c r="J59" s="982">
        <f t="shared" si="1"/>
        <v>0</v>
      </c>
      <c r="K59" s="983" t="s">
        <v>678</v>
      </c>
    </row>
    <row r="60" spans="1:11" ht="12.75">
      <c r="A60" s="1012"/>
      <c r="B60" s="977"/>
      <c r="C60" s="1013"/>
      <c r="D60" s="978" t="s">
        <v>85</v>
      </c>
      <c r="E60" s="1013">
        <v>1</v>
      </c>
      <c r="F60" s="1016" t="s">
        <v>71</v>
      </c>
      <c r="G60" s="1015" t="s">
        <v>684</v>
      </c>
      <c r="H60" s="1017">
        <v>5500</v>
      </c>
      <c r="I60" s="1017">
        <v>4011</v>
      </c>
      <c r="J60" s="982">
        <f t="shared" si="1"/>
        <v>72.92727272727272</v>
      </c>
      <c r="K60" s="983" t="s">
        <v>636</v>
      </c>
    </row>
    <row r="61" spans="1:11" ht="12.75">
      <c r="A61" s="1012"/>
      <c r="B61" s="977"/>
      <c r="C61" s="1013"/>
      <c r="D61" s="978" t="s">
        <v>85</v>
      </c>
      <c r="E61" s="1013">
        <v>2</v>
      </c>
      <c r="F61" s="1016" t="s">
        <v>71</v>
      </c>
      <c r="G61" s="1015" t="s">
        <v>685</v>
      </c>
      <c r="H61" s="1017">
        <v>10500</v>
      </c>
      <c r="I61" s="1017">
        <v>4520</v>
      </c>
      <c r="J61" s="982">
        <f t="shared" si="1"/>
        <v>43.04761904761905</v>
      </c>
      <c r="K61" s="983" t="s">
        <v>636</v>
      </c>
    </row>
    <row r="62" spans="1:11" ht="12.75">
      <c r="A62" s="1012"/>
      <c r="B62" s="977"/>
      <c r="C62" s="1013"/>
      <c r="D62" s="978" t="s">
        <v>85</v>
      </c>
      <c r="E62" s="1013">
        <v>3</v>
      </c>
      <c r="F62" s="1016" t="s">
        <v>71</v>
      </c>
      <c r="G62" s="1015" t="s">
        <v>686</v>
      </c>
      <c r="H62" s="1017">
        <v>2500</v>
      </c>
      <c r="I62" s="1017">
        <v>392</v>
      </c>
      <c r="J62" s="982">
        <f t="shared" si="1"/>
        <v>15.68</v>
      </c>
      <c r="K62" s="983" t="s">
        <v>636</v>
      </c>
    </row>
    <row r="63" spans="1:11" ht="12.75">
      <c r="A63" s="1012"/>
      <c r="B63" s="977"/>
      <c r="C63" s="1013"/>
      <c r="D63" s="978" t="s">
        <v>85</v>
      </c>
      <c r="E63" s="1013">
        <v>4</v>
      </c>
      <c r="F63" s="1016" t="s">
        <v>71</v>
      </c>
      <c r="G63" s="1015" t="s">
        <v>687</v>
      </c>
      <c r="H63" s="1017">
        <v>2800</v>
      </c>
      <c r="I63" s="1017">
        <v>1441</v>
      </c>
      <c r="J63" s="982">
        <f t="shared" si="1"/>
        <v>51.464285714285715</v>
      </c>
      <c r="K63" s="983" t="s">
        <v>636</v>
      </c>
    </row>
    <row r="64" spans="1:11" ht="12.75">
      <c r="A64" s="1012"/>
      <c r="B64" s="977"/>
      <c r="C64" s="1013"/>
      <c r="D64" s="978" t="s">
        <v>85</v>
      </c>
      <c r="E64" s="1013">
        <v>5</v>
      </c>
      <c r="F64" s="1016" t="s">
        <v>71</v>
      </c>
      <c r="G64" s="1015" t="s">
        <v>688</v>
      </c>
      <c r="H64" s="1017">
        <v>50</v>
      </c>
      <c r="I64" s="1017">
        <v>13</v>
      </c>
      <c r="J64" s="982">
        <f t="shared" si="1"/>
        <v>26</v>
      </c>
      <c r="K64" s="983" t="s">
        <v>636</v>
      </c>
    </row>
    <row r="65" spans="1:11" ht="12.75">
      <c r="A65" s="1012"/>
      <c r="B65" s="977"/>
      <c r="C65" s="1013"/>
      <c r="D65" s="978" t="s">
        <v>85</v>
      </c>
      <c r="E65" s="1013">
        <v>6</v>
      </c>
      <c r="F65" s="1016" t="s">
        <v>629</v>
      </c>
      <c r="G65" s="1015" t="s">
        <v>689</v>
      </c>
      <c r="H65" s="1017">
        <v>5000</v>
      </c>
      <c r="I65" s="1017">
        <v>2130</v>
      </c>
      <c r="J65" s="982">
        <f t="shared" si="1"/>
        <v>42.6</v>
      </c>
      <c r="K65" s="983" t="s">
        <v>643</v>
      </c>
    </row>
    <row r="66" spans="1:11" ht="12.75">
      <c r="A66" s="1012"/>
      <c r="B66" s="977"/>
      <c r="C66" s="1013"/>
      <c r="D66" s="978" t="s">
        <v>85</v>
      </c>
      <c r="E66" s="1013">
        <v>7</v>
      </c>
      <c r="F66" s="1016" t="s">
        <v>71</v>
      </c>
      <c r="G66" s="1015" t="s">
        <v>690</v>
      </c>
      <c r="H66" s="1017">
        <v>2500</v>
      </c>
      <c r="I66" s="1017">
        <v>1265</v>
      </c>
      <c r="J66" s="982">
        <f t="shared" si="1"/>
        <v>50.6</v>
      </c>
      <c r="K66" s="983" t="s">
        <v>636</v>
      </c>
    </row>
    <row r="67" spans="1:11" ht="12.75">
      <c r="A67" s="1012"/>
      <c r="B67" s="977"/>
      <c r="C67" s="1013"/>
      <c r="D67" s="978" t="s">
        <v>85</v>
      </c>
      <c r="E67" s="1013">
        <v>8</v>
      </c>
      <c r="F67" s="1016" t="s">
        <v>71</v>
      </c>
      <c r="G67" s="1015" t="s">
        <v>691</v>
      </c>
      <c r="H67" s="1017">
        <v>16000</v>
      </c>
      <c r="I67" s="1017">
        <v>1455</v>
      </c>
      <c r="J67" s="982">
        <f t="shared" si="1"/>
        <v>9.09375</v>
      </c>
      <c r="K67" s="983" t="s">
        <v>643</v>
      </c>
    </row>
    <row r="68" spans="1:11" ht="12.75">
      <c r="A68" s="1012"/>
      <c r="B68" s="977"/>
      <c r="C68" s="1013"/>
      <c r="D68" s="978" t="s">
        <v>85</v>
      </c>
      <c r="E68" s="1013">
        <v>9</v>
      </c>
      <c r="F68" s="1016" t="s">
        <v>71</v>
      </c>
      <c r="G68" s="1015" t="s">
        <v>692</v>
      </c>
      <c r="H68" s="1017">
        <v>1000</v>
      </c>
      <c r="I68" s="1017">
        <v>10</v>
      </c>
      <c r="J68" s="982">
        <f t="shared" si="1"/>
        <v>1</v>
      </c>
      <c r="K68" s="983" t="s">
        <v>636</v>
      </c>
    </row>
    <row r="69" spans="1:11" ht="12.75">
      <c r="A69" s="1012"/>
      <c r="B69" s="977"/>
      <c r="C69" s="1013"/>
      <c r="D69" s="978" t="s">
        <v>85</v>
      </c>
      <c r="E69" s="1013">
        <v>13</v>
      </c>
      <c r="F69" s="1016" t="s">
        <v>71</v>
      </c>
      <c r="G69" s="1015" t="s">
        <v>693</v>
      </c>
      <c r="H69" s="1017">
        <v>8621</v>
      </c>
      <c r="I69" s="1017">
        <v>3424</v>
      </c>
      <c r="J69" s="982">
        <f t="shared" si="1"/>
        <v>39.716970189073194</v>
      </c>
      <c r="K69" s="983" t="s">
        <v>678</v>
      </c>
    </row>
    <row r="70" spans="1:11" ht="12.75">
      <c r="A70" s="1012"/>
      <c r="B70" s="977"/>
      <c r="C70" s="1013"/>
      <c r="D70" s="978" t="s">
        <v>310</v>
      </c>
      <c r="E70" s="1013"/>
      <c r="F70" s="1016" t="s">
        <v>71</v>
      </c>
      <c r="G70" s="1015" t="s">
        <v>694</v>
      </c>
      <c r="H70" s="1017">
        <v>3500</v>
      </c>
      <c r="I70" s="1017">
        <v>193</v>
      </c>
      <c r="J70" s="982">
        <f t="shared" si="1"/>
        <v>5.514285714285714</v>
      </c>
      <c r="K70" s="983" t="s">
        <v>695</v>
      </c>
    </row>
    <row r="71" spans="1:11" ht="12.75">
      <c r="A71" s="1012"/>
      <c r="B71" s="977"/>
      <c r="C71" s="1013"/>
      <c r="D71" s="978" t="s">
        <v>310</v>
      </c>
      <c r="E71" s="1013">
        <v>1</v>
      </c>
      <c r="F71" s="1016" t="s">
        <v>71</v>
      </c>
      <c r="G71" s="1015" t="s">
        <v>696</v>
      </c>
      <c r="H71" s="1017">
        <v>8500</v>
      </c>
      <c r="I71" s="1017">
        <v>2499</v>
      </c>
      <c r="J71" s="982">
        <f t="shared" si="1"/>
        <v>29.4</v>
      </c>
      <c r="K71" s="983" t="s">
        <v>695</v>
      </c>
    </row>
    <row r="72" spans="1:11" ht="12.75">
      <c r="A72" s="1012"/>
      <c r="B72" s="977"/>
      <c r="C72" s="1013"/>
      <c r="D72" s="978" t="s">
        <v>310</v>
      </c>
      <c r="E72" s="1013">
        <v>2</v>
      </c>
      <c r="F72" s="1023" t="s">
        <v>697</v>
      </c>
      <c r="G72" s="1015" t="s">
        <v>698</v>
      </c>
      <c r="H72" s="1017">
        <v>3400</v>
      </c>
      <c r="I72" s="1017">
        <v>2065</v>
      </c>
      <c r="J72" s="982">
        <f t="shared" si="1"/>
        <v>60.73529411764706</v>
      </c>
      <c r="K72" s="983" t="s">
        <v>634</v>
      </c>
    </row>
    <row r="73" spans="1:11" ht="12.75">
      <c r="A73" s="1012"/>
      <c r="B73" s="977"/>
      <c r="C73" s="1013"/>
      <c r="D73" s="978" t="s">
        <v>400</v>
      </c>
      <c r="E73" s="1013"/>
      <c r="F73" s="1023" t="s">
        <v>71</v>
      </c>
      <c r="G73" s="1015" t="s">
        <v>699</v>
      </c>
      <c r="H73" s="1017">
        <v>0</v>
      </c>
      <c r="I73" s="1017">
        <v>1317</v>
      </c>
      <c r="J73" s="982">
        <v>0</v>
      </c>
      <c r="K73" s="983" t="s">
        <v>678</v>
      </c>
    </row>
    <row r="74" spans="1:11" ht="12.75">
      <c r="A74" s="1012"/>
      <c r="B74" s="977"/>
      <c r="C74" s="1013"/>
      <c r="D74" s="978" t="s">
        <v>403</v>
      </c>
      <c r="E74" s="1013"/>
      <c r="F74" s="1024" t="s">
        <v>700</v>
      </c>
      <c r="G74" s="1015" t="s">
        <v>701</v>
      </c>
      <c r="H74" s="1017">
        <v>10000</v>
      </c>
      <c r="I74" s="1017">
        <v>8580</v>
      </c>
      <c r="J74" s="982">
        <f aca="true" t="shared" si="2" ref="J74:J80">100*I74/H74</f>
        <v>85.8</v>
      </c>
      <c r="K74" s="983" t="s">
        <v>702</v>
      </c>
    </row>
    <row r="75" spans="1:11" ht="12.75">
      <c r="A75" s="1012"/>
      <c r="B75" s="977"/>
      <c r="C75" s="1013"/>
      <c r="D75" s="978" t="s">
        <v>416</v>
      </c>
      <c r="E75" s="1013"/>
      <c r="F75" s="1016" t="s">
        <v>71</v>
      </c>
      <c r="G75" s="1015" t="s">
        <v>703</v>
      </c>
      <c r="H75" s="1017">
        <v>4500</v>
      </c>
      <c r="I75" s="1017">
        <v>2066</v>
      </c>
      <c r="J75" s="982">
        <f t="shared" si="2"/>
        <v>45.91111111111111</v>
      </c>
      <c r="K75" s="983" t="s">
        <v>634</v>
      </c>
    </row>
    <row r="76" spans="1:11" ht="12.75">
      <c r="A76" s="1012"/>
      <c r="B76" s="977"/>
      <c r="C76" s="1013"/>
      <c r="D76" s="978" t="s">
        <v>416</v>
      </c>
      <c r="E76" s="1013">
        <v>1</v>
      </c>
      <c r="F76" s="1016" t="s">
        <v>71</v>
      </c>
      <c r="G76" s="1015" t="s">
        <v>704</v>
      </c>
      <c r="H76" s="1017">
        <v>15000</v>
      </c>
      <c r="I76" s="1017">
        <v>1547</v>
      </c>
      <c r="J76" s="982">
        <f t="shared" si="2"/>
        <v>10.313333333333333</v>
      </c>
      <c r="K76" s="983" t="s">
        <v>695</v>
      </c>
    </row>
    <row r="77" spans="1:11" ht="12.75">
      <c r="A77" s="1012"/>
      <c r="B77" s="977"/>
      <c r="C77" s="1013"/>
      <c r="D77" s="978" t="s">
        <v>416</v>
      </c>
      <c r="E77" s="1013">
        <v>2</v>
      </c>
      <c r="F77" s="1016" t="s">
        <v>71</v>
      </c>
      <c r="G77" s="1015" t="s">
        <v>705</v>
      </c>
      <c r="H77" s="1017">
        <v>105000</v>
      </c>
      <c r="I77" s="1017">
        <v>57762</v>
      </c>
      <c r="J77" s="982">
        <f t="shared" si="2"/>
        <v>55.011428571428574</v>
      </c>
      <c r="K77" s="983" t="s">
        <v>636</v>
      </c>
    </row>
    <row r="78" spans="1:11" ht="12.75">
      <c r="A78" s="1012"/>
      <c r="B78" s="977"/>
      <c r="C78" s="1013"/>
      <c r="D78" s="978" t="s">
        <v>320</v>
      </c>
      <c r="E78" s="1013"/>
      <c r="F78" s="1016" t="s">
        <v>71</v>
      </c>
      <c r="G78" s="1015" t="s">
        <v>706</v>
      </c>
      <c r="H78" s="1017">
        <v>35000</v>
      </c>
      <c r="I78" s="1017">
        <v>15866</v>
      </c>
      <c r="J78" s="982">
        <f t="shared" si="2"/>
        <v>45.331428571428575</v>
      </c>
      <c r="K78" s="983" t="s">
        <v>636</v>
      </c>
    </row>
    <row r="79" spans="1:11" ht="12.75">
      <c r="A79" s="1012"/>
      <c r="B79" s="977"/>
      <c r="C79" s="1013"/>
      <c r="D79" s="978" t="s">
        <v>341</v>
      </c>
      <c r="E79" s="1013"/>
      <c r="F79" s="1016" t="s">
        <v>71</v>
      </c>
      <c r="G79" s="1015" t="s">
        <v>707</v>
      </c>
      <c r="H79" s="1017">
        <v>4400</v>
      </c>
      <c r="I79" s="1017">
        <v>5002</v>
      </c>
      <c r="J79" s="982">
        <f t="shared" si="2"/>
        <v>113.68181818181819</v>
      </c>
      <c r="K79" s="983" t="s">
        <v>636</v>
      </c>
    </row>
    <row r="80" spans="1:11" ht="12.75">
      <c r="A80" s="1012"/>
      <c r="B80" s="977"/>
      <c r="C80" s="1013"/>
      <c r="D80" s="978" t="s">
        <v>420</v>
      </c>
      <c r="E80" s="1013"/>
      <c r="F80" s="1016" t="s">
        <v>71</v>
      </c>
      <c r="G80" s="1015" t="s">
        <v>708</v>
      </c>
      <c r="H80" s="1017">
        <v>11900</v>
      </c>
      <c r="I80" s="1017">
        <v>4868</v>
      </c>
      <c r="J80" s="982">
        <f t="shared" si="2"/>
        <v>40.90756302521008</v>
      </c>
      <c r="K80" s="983" t="s">
        <v>678</v>
      </c>
    </row>
    <row r="81" spans="1:11" ht="12.75">
      <c r="A81" s="1012"/>
      <c r="B81" s="977"/>
      <c r="C81" s="1013"/>
      <c r="D81" s="978" t="s">
        <v>709</v>
      </c>
      <c r="E81" s="1013"/>
      <c r="F81" s="1016" t="s">
        <v>71</v>
      </c>
      <c r="G81" s="1015" t="s">
        <v>710</v>
      </c>
      <c r="H81" s="1017">
        <v>0</v>
      </c>
      <c r="I81" s="1017">
        <v>90</v>
      </c>
      <c r="J81" s="982">
        <v>0</v>
      </c>
      <c r="K81" s="983" t="s">
        <v>634</v>
      </c>
    </row>
    <row r="82" spans="1:11" ht="12.75">
      <c r="A82" s="1012"/>
      <c r="B82" s="977"/>
      <c r="C82" s="1013"/>
      <c r="D82" s="978" t="s">
        <v>302</v>
      </c>
      <c r="E82" s="1013"/>
      <c r="F82" s="1016" t="s">
        <v>71</v>
      </c>
      <c r="G82" s="1015" t="s">
        <v>711</v>
      </c>
      <c r="H82" s="1017">
        <v>15000</v>
      </c>
      <c r="I82" s="1017">
        <v>6030</v>
      </c>
      <c r="J82" s="982">
        <f>100*I82/H82</f>
        <v>40.2</v>
      </c>
      <c r="K82" s="983" t="s">
        <v>678</v>
      </c>
    </row>
    <row r="83" spans="1:11" ht="12.75">
      <c r="A83" s="1012"/>
      <c r="B83" s="977"/>
      <c r="C83" s="1013"/>
      <c r="D83" s="978" t="s">
        <v>712</v>
      </c>
      <c r="E83" s="1013"/>
      <c r="F83" s="1016" t="s">
        <v>71</v>
      </c>
      <c r="G83" s="1015" t="s">
        <v>713</v>
      </c>
      <c r="H83" s="1017">
        <v>0</v>
      </c>
      <c r="I83" s="1017">
        <v>1515</v>
      </c>
      <c r="J83" s="982">
        <v>0</v>
      </c>
      <c r="K83" s="983" t="s">
        <v>634</v>
      </c>
    </row>
    <row r="84" spans="1:11" ht="12.75">
      <c r="A84" s="1025" t="s">
        <v>622</v>
      </c>
      <c r="B84" s="1026" t="s">
        <v>623</v>
      </c>
      <c r="C84" s="1027">
        <v>642</v>
      </c>
      <c r="D84" s="1009"/>
      <c r="E84" s="1028"/>
      <c r="F84" s="1010"/>
      <c r="G84" s="1011" t="s">
        <v>773</v>
      </c>
      <c r="H84" s="1029">
        <f>SUM(H85:H87)</f>
        <v>24200</v>
      </c>
      <c r="I84" s="1029">
        <f>SUM(I85:I87)</f>
        <v>4712</v>
      </c>
      <c r="J84" s="974">
        <f>100*I84/H84</f>
        <v>19.47107438016529</v>
      </c>
      <c r="K84" s="975"/>
    </row>
    <row r="85" spans="1:11" ht="12.75">
      <c r="A85" s="1030"/>
      <c r="B85" s="1031"/>
      <c r="C85" s="1004"/>
      <c r="D85" s="1032" t="s">
        <v>75</v>
      </c>
      <c r="E85" s="1033"/>
      <c r="F85" s="1034" t="s">
        <v>714</v>
      </c>
      <c r="G85" s="1035" t="s">
        <v>715</v>
      </c>
      <c r="H85" s="1017">
        <v>1200</v>
      </c>
      <c r="I85" s="1017">
        <v>1044</v>
      </c>
      <c r="J85" s="982">
        <f>100*I85/H85</f>
        <v>87</v>
      </c>
      <c r="K85" s="983" t="s">
        <v>634</v>
      </c>
    </row>
    <row r="86" spans="1:11" ht="12.75">
      <c r="A86" s="1030"/>
      <c r="B86" s="1031"/>
      <c r="C86" s="1004"/>
      <c r="D86" s="1036" t="s">
        <v>716</v>
      </c>
      <c r="E86" s="1033"/>
      <c r="F86" s="1034" t="s">
        <v>71</v>
      </c>
      <c r="G86" s="1035" t="s">
        <v>717</v>
      </c>
      <c r="H86" s="1017">
        <v>23000</v>
      </c>
      <c r="I86" s="1017">
        <v>2332</v>
      </c>
      <c r="J86" s="982">
        <f>100*I86/H86</f>
        <v>10.139130434782608</v>
      </c>
      <c r="K86" s="983" t="s">
        <v>678</v>
      </c>
    </row>
    <row r="87" spans="1:11" ht="12.75">
      <c r="A87" s="1030"/>
      <c r="B87" s="1031"/>
      <c r="C87" s="1004"/>
      <c r="D87" s="1036"/>
      <c r="E87" s="1033"/>
      <c r="F87" s="1034"/>
      <c r="G87" s="1035" t="s">
        <v>718</v>
      </c>
      <c r="H87" s="1017">
        <v>0</v>
      </c>
      <c r="I87" s="1017">
        <v>1336</v>
      </c>
      <c r="J87" s="982">
        <v>0</v>
      </c>
      <c r="K87" s="983" t="s">
        <v>678</v>
      </c>
    </row>
    <row r="88" spans="1:12" ht="15">
      <c r="A88" s="1037"/>
      <c r="B88" s="1038"/>
      <c r="C88" s="999"/>
      <c r="D88" s="1039"/>
      <c r="E88" s="999"/>
      <c r="F88" s="1010"/>
      <c r="G88" s="1001" t="s">
        <v>719</v>
      </c>
      <c r="H88" s="1002">
        <f>SUM(H3+H9+H10+H12+H84)</f>
        <v>1946010</v>
      </c>
      <c r="I88" s="1002">
        <f>SUM(I3+I9+I10+I12+I84)</f>
        <v>942441</v>
      </c>
      <c r="J88" s="974">
        <f>100*I88/H88</f>
        <v>48.429401698860744</v>
      </c>
      <c r="K88" s="975"/>
      <c r="L88" s="1040"/>
    </row>
    <row r="89" spans="1:12" s="996" customFormat="1" ht="15">
      <c r="A89" s="1041"/>
      <c r="B89" s="1042"/>
      <c r="C89" s="1005"/>
      <c r="D89" s="1043"/>
      <c r="E89" s="1005"/>
      <c r="F89" s="1034"/>
      <c r="G89" s="1007"/>
      <c r="H89" s="1008"/>
      <c r="I89" s="1008"/>
      <c r="J89" s="982"/>
      <c r="K89" s="983"/>
      <c r="L89" s="1044"/>
    </row>
    <row r="90" spans="1:12" s="1047" customFormat="1" ht="12.75">
      <c r="A90" s="997" t="s">
        <v>622</v>
      </c>
      <c r="B90" s="985" t="s">
        <v>720</v>
      </c>
      <c r="C90" s="998"/>
      <c r="D90" s="986"/>
      <c r="E90" s="998"/>
      <c r="F90" s="1010"/>
      <c r="G90" s="1011" t="s">
        <v>598</v>
      </c>
      <c r="H90" s="989">
        <v>0</v>
      </c>
      <c r="I90" s="989">
        <v>1887</v>
      </c>
      <c r="J90" s="1045">
        <v>0</v>
      </c>
      <c r="K90" s="975" t="s">
        <v>643</v>
      </c>
      <c r="L90" s="1046"/>
    </row>
    <row r="91" spans="1:12" ht="15">
      <c r="A91" s="1041"/>
      <c r="B91" s="1042"/>
      <c r="C91" s="1005"/>
      <c r="D91" s="1043"/>
      <c r="E91" s="1005"/>
      <c r="F91" s="1034"/>
      <c r="G91" s="1007"/>
      <c r="H91" s="1008"/>
      <c r="I91" s="1008"/>
      <c r="J91" s="982"/>
      <c r="K91" s="983"/>
      <c r="L91" s="1040"/>
    </row>
    <row r="92" spans="1:12" ht="15">
      <c r="A92" s="1041"/>
      <c r="B92" s="1042"/>
      <c r="C92" s="1005"/>
      <c r="D92" s="1043"/>
      <c r="E92" s="1005"/>
      <c r="F92" s="1034"/>
      <c r="G92" s="1007"/>
      <c r="H92" s="1008"/>
      <c r="I92" s="1008"/>
      <c r="J92" s="982"/>
      <c r="K92" s="983"/>
      <c r="L92" s="1040"/>
    </row>
    <row r="93" spans="1:12" ht="15">
      <c r="A93" s="1041"/>
      <c r="B93" s="1042"/>
      <c r="C93" s="1005"/>
      <c r="D93" s="1043"/>
      <c r="E93" s="1005"/>
      <c r="F93" s="1034"/>
      <c r="G93" s="1007"/>
      <c r="H93" s="1008"/>
      <c r="I93" s="1008"/>
      <c r="J93" s="982"/>
      <c r="K93" s="983"/>
      <c r="L93" s="1040"/>
    </row>
    <row r="94" spans="1:12" ht="15">
      <c r="A94" s="1041"/>
      <c r="B94" s="1042"/>
      <c r="C94" s="1005"/>
      <c r="D94" s="1043"/>
      <c r="E94" s="1005"/>
      <c r="F94" s="1034"/>
      <c r="G94" s="1007"/>
      <c r="H94" s="1017"/>
      <c r="I94" s="1017"/>
      <c r="J94" s="982"/>
      <c r="K94" s="983"/>
      <c r="L94" s="1040"/>
    </row>
    <row r="95" spans="1:12" ht="15">
      <c r="A95" s="997"/>
      <c r="B95" s="985"/>
      <c r="C95" s="998"/>
      <c r="D95" s="986"/>
      <c r="E95" s="998"/>
      <c r="F95" s="1010"/>
      <c r="G95" s="1001" t="s">
        <v>608</v>
      </c>
      <c r="H95" s="1002">
        <f>SUM(H96:H104)</f>
        <v>188600</v>
      </c>
      <c r="I95" s="1002">
        <f>SUM(I96:I104)</f>
        <v>52657</v>
      </c>
      <c r="J95" s="974">
        <f aca="true" t="shared" si="3" ref="J95:J102">100*I95/H95</f>
        <v>27.919936373276776</v>
      </c>
      <c r="K95" s="975" t="s">
        <v>680</v>
      </c>
      <c r="L95" s="1040"/>
    </row>
    <row r="96" spans="1:12" ht="12.75">
      <c r="A96" s="286" t="s">
        <v>721</v>
      </c>
      <c r="B96" s="1031"/>
      <c r="C96" s="1033">
        <v>711</v>
      </c>
      <c r="D96" s="1032" t="s">
        <v>124</v>
      </c>
      <c r="E96" s="1033"/>
      <c r="F96" s="1034" t="s">
        <v>71</v>
      </c>
      <c r="G96" s="1035" t="s">
        <v>722</v>
      </c>
      <c r="H96" s="1017">
        <v>10600</v>
      </c>
      <c r="I96" s="1017">
        <v>0</v>
      </c>
      <c r="J96" s="982">
        <f t="shared" si="3"/>
        <v>0</v>
      </c>
      <c r="K96" s="983" t="s">
        <v>643</v>
      </c>
      <c r="L96" s="1040"/>
    </row>
    <row r="97" spans="1:12" ht="12.75">
      <c r="A97" s="286" t="s">
        <v>721</v>
      </c>
      <c r="B97" s="1031"/>
      <c r="C97" s="1033">
        <v>713</v>
      </c>
      <c r="D97" s="1032" t="s">
        <v>96</v>
      </c>
      <c r="E97" s="1033"/>
      <c r="F97" s="1034" t="s">
        <v>71</v>
      </c>
      <c r="G97" s="1035" t="s">
        <v>723</v>
      </c>
      <c r="H97" s="1017">
        <v>2000</v>
      </c>
      <c r="I97" s="1017">
        <v>0</v>
      </c>
      <c r="J97" s="982">
        <f t="shared" si="3"/>
        <v>0</v>
      </c>
      <c r="K97" s="983" t="s">
        <v>643</v>
      </c>
      <c r="L97" s="1040"/>
    </row>
    <row r="98" spans="1:12" ht="12.75">
      <c r="A98" s="286" t="s">
        <v>721</v>
      </c>
      <c r="B98" s="1031"/>
      <c r="C98" s="1033">
        <v>713</v>
      </c>
      <c r="D98" s="1032" t="s">
        <v>85</v>
      </c>
      <c r="E98" s="1033"/>
      <c r="F98" s="1034" t="s">
        <v>71</v>
      </c>
      <c r="G98" s="1035" t="s">
        <v>724</v>
      </c>
      <c r="H98" s="1017">
        <v>20000</v>
      </c>
      <c r="I98" s="1017">
        <v>0</v>
      </c>
      <c r="J98" s="982">
        <f t="shared" si="3"/>
        <v>0</v>
      </c>
      <c r="K98" s="983" t="s">
        <v>725</v>
      </c>
      <c r="L98" s="1040"/>
    </row>
    <row r="99" spans="1:12" ht="12.75">
      <c r="A99" s="286" t="s">
        <v>721</v>
      </c>
      <c r="B99" s="1031"/>
      <c r="C99" s="1033">
        <v>716</v>
      </c>
      <c r="D99" s="1032"/>
      <c r="E99" s="1033"/>
      <c r="F99" s="1034" t="s">
        <v>71</v>
      </c>
      <c r="G99" s="1015" t="s">
        <v>726</v>
      </c>
      <c r="H99" s="1017">
        <v>90000</v>
      </c>
      <c r="I99" s="1017">
        <v>0</v>
      </c>
      <c r="J99" s="982">
        <f t="shared" si="3"/>
        <v>0</v>
      </c>
      <c r="K99" s="983" t="s">
        <v>727</v>
      </c>
      <c r="L99" s="1040"/>
    </row>
    <row r="100" spans="1:12" ht="12.75">
      <c r="A100" s="1003" t="s">
        <v>728</v>
      </c>
      <c r="B100" s="1031"/>
      <c r="C100" s="1033">
        <v>713</v>
      </c>
      <c r="D100" s="1032" t="s">
        <v>85</v>
      </c>
      <c r="E100" s="1033"/>
      <c r="F100" s="1034" t="s">
        <v>122</v>
      </c>
      <c r="G100" s="1035" t="s">
        <v>729</v>
      </c>
      <c r="H100" s="1017">
        <v>4000</v>
      </c>
      <c r="I100" s="1017">
        <v>4000</v>
      </c>
      <c r="J100" s="982">
        <f t="shared" si="3"/>
        <v>100</v>
      </c>
      <c r="K100" s="983" t="s">
        <v>730</v>
      </c>
      <c r="L100" s="1040"/>
    </row>
    <row r="101" spans="1:12" ht="12.75">
      <c r="A101" s="1003" t="s">
        <v>731</v>
      </c>
      <c r="B101" s="1031"/>
      <c r="C101" s="1033">
        <v>717</v>
      </c>
      <c r="D101" s="1032" t="s">
        <v>131</v>
      </c>
      <c r="E101" s="1033">
        <v>1</v>
      </c>
      <c r="F101" s="1034" t="s">
        <v>86</v>
      </c>
      <c r="G101" s="1035" t="s">
        <v>732</v>
      </c>
      <c r="H101" s="1017">
        <v>20000</v>
      </c>
      <c r="I101" s="1017">
        <v>0</v>
      </c>
      <c r="J101" s="982">
        <f t="shared" si="3"/>
        <v>0</v>
      </c>
      <c r="K101" s="983" t="s">
        <v>733</v>
      </c>
      <c r="L101" s="1040"/>
    </row>
    <row r="102" spans="1:11" ht="12.75">
      <c r="A102" s="1003" t="s">
        <v>734</v>
      </c>
      <c r="B102" s="1031"/>
      <c r="C102" s="1013">
        <v>717</v>
      </c>
      <c r="D102" s="978" t="s">
        <v>131</v>
      </c>
      <c r="E102" s="1048"/>
      <c r="F102" s="1023" t="s">
        <v>584</v>
      </c>
      <c r="G102" s="1015" t="s">
        <v>735</v>
      </c>
      <c r="H102" s="1017">
        <v>42000</v>
      </c>
      <c r="I102" s="1017">
        <v>41897</v>
      </c>
      <c r="J102" s="982">
        <f t="shared" si="3"/>
        <v>99.7547619047619</v>
      </c>
      <c r="K102" s="983" t="s">
        <v>695</v>
      </c>
    </row>
    <row r="103" spans="1:11" ht="12.75">
      <c r="A103" s="1003" t="s">
        <v>734</v>
      </c>
      <c r="B103" s="1031"/>
      <c r="C103" s="1013">
        <v>717</v>
      </c>
      <c r="D103" s="978" t="s">
        <v>131</v>
      </c>
      <c r="E103" s="1048">
        <v>4</v>
      </c>
      <c r="F103" s="1023" t="s">
        <v>584</v>
      </c>
      <c r="G103" s="1015" t="s">
        <v>736</v>
      </c>
      <c r="H103" s="1017">
        <v>0</v>
      </c>
      <c r="I103" s="1017">
        <v>4740</v>
      </c>
      <c r="J103" s="982">
        <v>0</v>
      </c>
      <c r="K103" s="983" t="s">
        <v>695</v>
      </c>
    </row>
    <row r="104" spans="1:11" ht="12.75">
      <c r="A104" s="1003" t="s">
        <v>366</v>
      </c>
      <c r="B104" s="1031"/>
      <c r="C104" s="1013">
        <v>717</v>
      </c>
      <c r="D104" s="978" t="s">
        <v>131</v>
      </c>
      <c r="E104" s="1048"/>
      <c r="F104" s="1023" t="s">
        <v>367</v>
      </c>
      <c r="G104" s="1015" t="s">
        <v>737</v>
      </c>
      <c r="H104" s="1017">
        <v>0</v>
      </c>
      <c r="I104" s="1017">
        <v>2020</v>
      </c>
      <c r="J104" s="982">
        <v>0</v>
      </c>
      <c r="K104" s="983" t="s">
        <v>738</v>
      </c>
    </row>
    <row r="105" spans="1:11" ht="14.25">
      <c r="A105" s="1030"/>
      <c r="B105" s="1031"/>
      <c r="C105" s="1033"/>
      <c r="D105" s="1032"/>
      <c r="E105" s="1033"/>
      <c r="F105" s="1049"/>
      <c r="G105" s="1035"/>
      <c r="H105" s="1017"/>
      <c r="I105" s="1017"/>
      <c r="J105" s="982"/>
      <c r="K105" s="983"/>
    </row>
    <row r="106" spans="1:11" ht="14.25">
      <c r="A106" s="1030"/>
      <c r="B106" s="1031"/>
      <c r="C106" s="1013"/>
      <c r="D106" s="978"/>
      <c r="E106" s="1013"/>
      <c r="F106" s="1050"/>
      <c r="G106" s="1015"/>
      <c r="H106" s="1017"/>
      <c r="I106" s="1017"/>
      <c r="J106" s="982"/>
      <c r="K106" s="983"/>
    </row>
    <row r="107" spans="1:11" ht="15">
      <c r="A107" s="1041"/>
      <c r="B107" s="1042"/>
      <c r="C107" s="1051"/>
      <c r="D107" s="1052"/>
      <c r="E107" s="1051"/>
      <c r="F107" s="1053"/>
      <c r="G107" s="1054" t="s">
        <v>739</v>
      </c>
      <c r="H107" s="1008">
        <f>SUM(H109+H112+H124)</f>
        <v>1419300</v>
      </c>
      <c r="I107" s="1008">
        <f>SUM(I109+I112+I124)</f>
        <v>589344</v>
      </c>
      <c r="J107" s="982">
        <f>100*I107/H107</f>
        <v>41.52356795603467</v>
      </c>
      <c r="K107" s="983" t="s">
        <v>680</v>
      </c>
    </row>
    <row r="108" spans="1:11" ht="14.25">
      <c r="A108" s="1055"/>
      <c r="B108" s="1056"/>
      <c r="C108" s="1057"/>
      <c r="D108" s="1058"/>
      <c r="E108" s="1057"/>
      <c r="F108" s="1006"/>
      <c r="G108" s="1059"/>
      <c r="H108" s="1060"/>
      <c r="I108" s="1060"/>
      <c r="J108" s="982"/>
      <c r="K108" s="983"/>
    </row>
    <row r="109" spans="1:11" ht="14.25">
      <c r="A109" s="997"/>
      <c r="B109" s="985"/>
      <c r="C109" s="998"/>
      <c r="D109" s="986"/>
      <c r="E109" s="998"/>
      <c r="F109" s="1000"/>
      <c r="G109" s="1011" t="s">
        <v>740</v>
      </c>
      <c r="H109" s="989">
        <f>SUM(H110:H111)</f>
        <v>160000</v>
      </c>
      <c r="I109" s="989">
        <f>SUM(I110:I111)</f>
        <v>35920</v>
      </c>
      <c r="J109" s="974">
        <f aca="true" t="shared" si="4" ref="J109:J125">100*I109/H109</f>
        <v>22.45</v>
      </c>
      <c r="K109" s="975"/>
    </row>
    <row r="110" spans="1:11" ht="12.75">
      <c r="A110" s="1031" t="s">
        <v>741</v>
      </c>
      <c r="B110" s="1061"/>
      <c r="C110" s="1032" t="s">
        <v>88</v>
      </c>
      <c r="D110" s="1030" t="s">
        <v>75</v>
      </c>
      <c r="E110" s="1033">
        <v>5</v>
      </c>
      <c r="F110" s="1034" t="s">
        <v>90</v>
      </c>
      <c r="G110" s="1062" t="s">
        <v>742</v>
      </c>
      <c r="H110" s="1017">
        <v>110000</v>
      </c>
      <c r="I110" s="1017">
        <v>35712</v>
      </c>
      <c r="J110" s="982">
        <f t="shared" si="4"/>
        <v>32.46545454545455</v>
      </c>
      <c r="K110" s="983" t="s">
        <v>733</v>
      </c>
    </row>
    <row r="111" spans="1:11" ht="12.75">
      <c r="A111" s="1030" t="s">
        <v>743</v>
      </c>
      <c r="B111" s="1031"/>
      <c r="C111" s="1063">
        <v>635</v>
      </c>
      <c r="D111" s="1030" t="s">
        <v>75</v>
      </c>
      <c r="E111" s="1033"/>
      <c r="F111" s="1034" t="s">
        <v>364</v>
      </c>
      <c r="G111" s="1013" t="s">
        <v>744</v>
      </c>
      <c r="H111" s="1017">
        <v>50000</v>
      </c>
      <c r="I111" s="1017">
        <v>208</v>
      </c>
      <c r="J111" s="982">
        <f t="shared" si="4"/>
        <v>0.416</v>
      </c>
      <c r="K111" s="983" t="s">
        <v>738</v>
      </c>
    </row>
    <row r="112" spans="1:11" ht="14.25">
      <c r="A112" s="997"/>
      <c r="B112" s="985"/>
      <c r="C112" s="998"/>
      <c r="D112" s="986"/>
      <c r="E112" s="998"/>
      <c r="F112" s="1000"/>
      <c r="G112" s="1011" t="s">
        <v>745</v>
      </c>
      <c r="H112" s="989">
        <f>SUM(H113:H123)</f>
        <v>1059300</v>
      </c>
      <c r="I112" s="989">
        <f>SUM(I113:I123)</f>
        <v>374600</v>
      </c>
      <c r="J112" s="974">
        <f t="shared" si="4"/>
        <v>35.36297554989144</v>
      </c>
      <c r="K112" s="975"/>
    </row>
    <row r="113" spans="1:11" ht="12.75">
      <c r="A113" s="1012" t="s">
        <v>70</v>
      </c>
      <c r="B113" s="977" t="s">
        <v>71</v>
      </c>
      <c r="C113" s="1013">
        <v>635</v>
      </c>
      <c r="D113" s="978" t="s">
        <v>75</v>
      </c>
      <c r="E113" s="1013">
        <v>5</v>
      </c>
      <c r="F113" s="1016" t="s">
        <v>76</v>
      </c>
      <c r="G113" s="1015" t="s">
        <v>746</v>
      </c>
      <c r="H113" s="1017">
        <v>150000</v>
      </c>
      <c r="I113" s="1017">
        <v>18713</v>
      </c>
      <c r="J113" s="982">
        <f t="shared" si="4"/>
        <v>12.475333333333333</v>
      </c>
      <c r="K113" s="983" t="s">
        <v>727</v>
      </c>
    </row>
    <row r="114" spans="1:11" ht="12.75">
      <c r="A114" s="1012" t="s">
        <v>721</v>
      </c>
      <c r="B114" s="977"/>
      <c r="C114" s="1013">
        <v>717</v>
      </c>
      <c r="D114" s="978" t="s">
        <v>131</v>
      </c>
      <c r="E114" s="1013"/>
      <c r="F114" s="1016" t="s">
        <v>71</v>
      </c>
      <c r="G114" s="1015" t="s">
        <v>726</v>
      </c>
      <c r="H114" s="1017">
        <v>100000</v>
      </c>
      <c r="I114" s="1017">
        <v>164506</v>
      </c>
      <c r="J114" s="982">
        <f t="shared" si="4"/>
        <v>164.506</v>
      </c>
      <c r="K114" s="983" t="s">
        <v>727</v>
      </c>
    </row>
    <row r="115" spans="1:11" ht="12.75">
      <c r="A115" s="1012" t="s">
        <v>747</v>
      </c>
      <c r="B115" s="977"/>
      <c r="C115" s="1064" t="s">
        <v>748</v>
      </c>
      <c r="D115" s="978"/>
      <c r="E115" s="1065"/>
      <c r="F115" s="1016" t="s">
        <v>584</v>
      </c>
      <c r="G115" s="1013" t="s">
        <v>749</v>
      </c>
      <c r="H115" s="1066">
        <v>32300</v>
      </c>
      <c r="I115" s="1066">
        <v>32291</v>
      </c>
      <c r="J115" s="982">
        <f t="shared" si="4"/>
        <v>99.97213622291022</v>
      </c>
      <c r="K115" s="983" t="s">
        <v>695</v>
      </c>
    </row>
    <row r="116" spans="1:11" ht="12.75">
      <c r="A116" s="1012" t="s">
        <v>750</v>
      </c>
      <c r="B116" s="977"/>
      <c r="C116" s="1067">
        <v>642</v>
      </c>
      <c r="D116" s="978" t="s">
        <v>96</v>
      </c>
      <c r="E116" s="1065"/>
      <c r="F116" s="1016" t="s">
        <v>751</v>
      </c>
      <c r="G116" s="1015" t="s">
        <v>752</v>
      </c>
      <c r="H116" s="1066">
        <v>7000</v>
      </c>
      <c r="I116" s="1066">
        <v>0</v>
      </c>
      <c r="J116" s="982">
        <f t="shared" si="4"/>
        <v>0</v>
      </c>
      <c r="K116" s="983" t="s">
        <v>738</v>
      </c>
    </row>
    <row r="117" spans="1:11" ht="12.75">
      <c r="A117" s="1012" t="s">
        <v>176</v>
      </c>
      <c r="B117" s="977" t="s">
        <v>83</v>
      </c>
      <c r="C117" s="1067">
        <v>717</v>
      </c>
      <c r="D117" s="978" t="s">
        <v>131</v>
      </c>
      <c r="E117" s="1065"/>
      <c r="F117" s="1016" t="s">
        <v>753</v>
      </c>
      <c r="G117" s="1015" t="s">
        <v>754</v>
      </c>
      <c r="H117" s="1066">
        <v>250000</v>
      </c>
      <c r="I117" s="1066">
        <v>0</v>
      </c>
      <c r="J117" s="982">
        <f t="shared" si="4"/>
        <v>0</v>
      </c>
      <c r="K117" s="983" t="s">
        <v>727</v>
      </c>
    </row>
    <row r="118" spans="1:11" ht="12.75">
      <c r="A118" s="1012" t="s">
        <v>176</v>
      </c>
      <c r="B118" s="977" t="s">
        <v>120</v>
      </c>
      <c r="C118" s="1013">
        <v>641</v>
      </c>
      <c r="D118" s="978" t="s">
        <v>131</v>
      </c>
      <c r="E118" s="1013"/>
      <c r="F118" s="1016" t="s">
        <v>755</v>
      </c>
      <c r="G118" s="1015" t="s">
        <v>756</v>
      </c>
      <c r="H118" s="1017">
        <v>315000</v>
      </c>
      <c r="I118" s="1017">
        <v>148044</v>
      </c>
      <c r="J118" s="982">
        <f t="shared" si="4"/>
        <v>46.99809523809524</v>
      </c>
      <c r="K118" s="983" t="s">
        <v>634</v>
      </c>
    </row>
    <row r="119" spans="1:11" ht="12.75">
      <c r="A119" s="1012"/>
      <c r="B119" s="977"/>
      <c r="C119" s="1013"/>
      <c r="D119" s="978"/>
      <c r="E119" s="1013"/>
      <c r="F119" s="1016"/>
      <c r="G119" s="1015" t="s">
        <v>757</v>
      </c>
      <c r="H119" s="1017">
        <v>20000</v>
      </c>
      <c r="I119" s="1017">
        <v>9958</v>
      </c>
      <c r="J119" s="982">
        <f t="shared" si="4"/>
        <v>49.79</v>
      </c>
      <c r="K119" s="983" t="s">
        <v>634</v>
      </c>
    </row>
    <row r="120" spans="1:11" ht="12.75">
      <c r="A120" s="1031"/>
      <c r="B120" s="1061"/>
      <c r="C120" s="1032" t="s">
        <v>758</v>
      </c>
      <c r="D120" s="1030" t="s">
        <v>131</v>
      </c>
      <c r="E120" s="1033">
        <v>3</v>
      </c>
      <c r="F120" s="1068" t="s">
        <v>755</v>
      </c>
      <c r="G120" s="1062" t="s">
        <v>759</v>
      </c>
      <c r="H120" s="1017">
        <v>55000</v>
      </c>
      <c r="I120" s="1017">
        <v>0</v>
      </c>
      <c r="J120" s="982">
        <f t="shared" si="4"/>
        <v>0</v>
      </c>
      <c r="K120" s="983" t="s">
        <v>634</v>
      </c>
    </row>
    <row r="121" spans="1:11" ht="12.75">
      <c r="A121" s="1012" t="s">
        <v>363</v>
      </c>
      <c r="B121" s="977"/>
      <c r="C121" s="1013">
        <v>635</v>
      </c>
      <c r="D121" s="978" t="s">
        <v>75</v>
      </c>
      <c r="E121" s="1013">
        <v>1</v>
      </c>
      <c r="F121" s="1016" t="s">
        <v>364</v>
      </c>
      <c r="G121" s="1015" t="s">
        <v>760</v>
      </c>
      <c r="H121" s="1017">
        <v>25000</v>
      </c>
      <c r="I121" s="1017">
        <v>0</v>
      </c>
      <c r="J121" s="982">
        <f t="shared" si="4"/>
        <v>0</v>
      </c>
      <c r="K121" s="983" t="s">
        <v>738</v>
      </c>
    </row>
    <row r="122" spans="1:11" ht="12.75">
      <c r="A122" s="1012" t="s">
        <v>761</v>
      </c>
      <c r="B122" s="977"/>
      <c r="C122" s="1013" t="s">
        <v>762</v>
      </c>
      <c r="D122" s="978"/>
      <c r="E122" s="1013"/>
      <c r="F122" s="1016" t="s">
        <v>367</v>
      </c>
      <c r="G122" s="1015" t="s">
        <v>763</v>
      </c>
      <c r="H122" s="1017">
        <v>80000</v>
      </c>
      <c r="I122" s="1017">
        <v>1088</v>
      </c>
      <c r="J122" s="982">
        <f t="shared" si="4"/>
        <v>1.36</v>
      </c>
      <c r="K122" s="983" t="s">
        <v>738</v>
      </c>
    </row>
    <row r="123" spans="1:11" ht="12.75">
      <c r="A123" s="1012" t="s">
        <v>363</v>
      </c>
      <c r="B123" s="977"/>
      <c r="C123" s="1013" t="s">
        <v>762</v>
      </c>
      <c r="D123" s="978"/>
      <c r="E123" s="1013"/>
      <c r="F123" s="1023" t="s">
        <v>364</v>
      </c>
      <c r="G123" s="1015" t="s">
        <v>764</v>
      </c>
      <c r="H123" s="1017">
        <v>25000</v>
      </c>
      <c r="I123" s="1017">
        <v>0</v>
      </c>
      <c r="J123" s="982">
        <f t="shared" si="4"/>
        <v>0</v>
      </c>
      <c r="K123" s="983" t="s">
        <v>738</v>
      </c>
    </row>
    <row r="124" spans="1:11" ht="12.75">
      <c r="A124" s="1069"/>
      <c r="B124" s="1069"/>
      <c r="C124" s="1069"/>
      <c r="D124" s="1009"/>
      <c r="E124" s="1069"/>
      <c r="F124" s="987"/>
      <c r="G124" s="998" t="s">
        <v>451</v>
      </c>
      <c r="H124" s="989">
        <v>200000</v>
      </c>
      <c r="I124" s="989">
        <v>178824</v>
      </c>
      <c r="J124" s="974">
        <f t="shared" si="4"/>
        <v>89.412</v>
      </c>
      <c r="K124" s="975"/>
    </row>
    <row r="125" spans="1:11" ht="12.75">
      <c r="A125" s="1070" t="s">
        <v>765</v>
      </c>
      <c r="B125" s="1020"/>
      <c r="C125" s="1013">
        <v>635</v>
      </c>
      <c r="D125" s="978" t="s">
        <v>75</v>
      </c>
      <c r="E125" s="1013">
        <v>12</v>
      </c>
      <c r="F125" s="1016" t="s">
        <v>766</v>
      </c>
      <c r="G125" s="1015" t="s">
        <v>767</v>
      </c>
      <c r="H125" s="1017">
        <v>200000</v>
      </c>
      <c r="I125" s="1017">
        <v>178824</v>
      </c>
      <c r="J125" s="982">
        <f t="shared" si="4"/>
        <v>89.412</v>
      </c>
      <c r="K125" s="983" t="s">
        <v>727</v>
      </c>
    </row>
    <row r="126" spans="1:11" ht="12.75">
      <c r="A126" s="1019"/>
      <c r="B126" s="1020"/>
      <c r="C126" s="1013"/>
      <c r="D126" s="978"/>
      <c r="E126" s="1013"/>
      <c r="F126" s="1016"/>
      <c r="G126" s="1015"/>
      <c r="H126" s="1017"/>
      <c r="I126" s="1017"/>
      <c r="J126" s="1071"/>
      <c r="K126" s="1072"/>
    </row>
    <row r="127" spans="1:11" ht="12.75">
      <c r="A127" s="1019"/>
      <c r="B127" s="1020"/>
      <c r="C127" s="1013"/>
      <c r="D127" s="978"/>
      <c r="E127" s="1013"/>
      <c r="F127" s="1016"/>
      <c r="G127" s="1015"/>
      <c r="H127" s="1017"/>
      <c r="I127" s="1017"/>
      <c r="J127" s="1071"/>
      <c r="K127" s="1072"/>
    </row>
    <row r="128" spans="1:11" ht="12.75">
      <c r="A128" s="1019"/>
      <c r="B128" s="1020"/>
      <c r="C128" s="1013"/>
      <c r="D128" s="978"/>
      <c r="E128" s="1013"/>
      <c r="F128" s="1016"/>
      <c r="G128" s="1015"/>
      <c r="H128" s="1017"/>
      <c r="I128" s="1017"/>
      <c r="J128" s="1071"/>
      <c r="K128" s="1072"/>
    </row>
  </sheetData>
  <printOptions/>
  <pageMargins left="0.75" right="0.75" top="1" bottom="1" header="0.4921259845" footer="0.4921259845"/>
  <pageSetup orientation="landscape" paperSize="9" scale="79" r:id="rId1"/>
  <headerFooter alignWithMargins="0">
    <oddHeader>&amp;C&amp;"Arial,Tučné"&amp;12Čerpanie rozpočtu výdavkov k 30.6. 2011&amp;R&amp;"Arial,Tučné"Príloha č. 3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37"/>
  <sheetViews>
    <sheetView zoomScale="75" zoomScaleNormal="75" workbookViewId="0" topLeftCell="A1">
      <selection activeCell="I40" sqref="I40"/>
    </sheetView>
  </sheetViews>
  <sheetFormatPr defaultColWidth="9.00390625" defaultRowHeight="12.75"/>
  <cols>
    <col min="1" max="1" width="3.75390625" style="218" customWidth="1"/>
    <col min="2" max="2" width="4.375" style="219" customWidth="1"/>
    <col min="3" max="3" width="4.25390625" style="0" customWidth="1"/>
    <col min="4" max="4" width="4.875" style="110" customWidth="1"/>
    <col min="5" max="5" width="3.00390625" style="0" customWidth="1"/>
    <col min="6" max="6" width="6.875" style="220" customWidth="1"/>
    <col min="7" max="7" width="83.375" style="0" customWidth="1"/>
    <col min="8" max="8" width="10.75390625" style="0" customWidth="1"/>
    <col min="9" max="9" width="10.75390625" style="2" customWidth="1"/>
    <col min="10" max="10" width="6.375" style="82" customWidth="1"/>
    <col min="11" max="16384" width="9.125" style="82" customWidth="1"/>
  </cols>
  <sheetData>
    <row r="1" ht="7.5" customHeight="1"/>
    <row r="2" spans="1:10" ht="17.25" customHeight="1">
      <c r="A2" s="1081" t="s">
        <v>109</v>
      </c>
      <c r="B2" s="1081"/>
      <c r="C2" s="1081"/>
      <c r="D2" s="1081"/>
      <c r="E2" s="1081"/>
      <c r="F2" s="1081"/>
      <c r="G2" s="1081"/>
      <c r="H2" s="1081"/>
      <c r="I2" s="1081"/>
      <c r="J2" s="1081"/>
    </row>
    <row r="3" spans="1:10" ht="17.25" customHeight="1">
      <c r="A3" s="1076"/>
      <c r="B3" s="1076"/>
      <c r="C3" s="1076"/>
      <c r="D3" s="1076"/>
      <c r="E3" s="1076"/>
      <c r="F3" s="1076"/>
      <c r="G3" s="1076"/>
      <c r="H3" s="1076"/>
      <c r="J3" s="221" t="s">
        <v>58</v>
      </c>
    </row>
    <row r="4" spans="1:8" s="223" customFormat="1" ht="15">
      <c r="A4" s="222"/>
      <c r="C4" s="224"/>
      <c r="D4" s="224"/>
      <c r="E4" s="224"/>
      <c r="F4" s="225"/>
      <c r="G4" s="226"/>
      <c r="H4" s="226"/>
    </row>
    <row r="5" spans="1:10" s="228" customFormat="1" ht="15.75">
      <c r="A5" s="227" t="s">
        <v>110</v>
      </c>
      <c r="C5" s="229"/>
      <c r="D5" s="229"/>
      <c r="E5" s="229"/>
      <c r="F5" s="230"/>
      <c r="G5" s="231"/>
      <c r="J5" s="232" t="s">
        <v>35</v>
      </c>
    </row>
    <row r="6" spans="1:10" s="175" customFormat="1" ht="12.75">
      <c r="A6" s="233" t="s">
        <v>111</v>
      </c>
      <c r="B6" s="234"/>
      <c r="C6" s="235" t="s">
        <v>112</v>
      </c>
      <c r="D6" s="236"/>
      <c r="E6" s="235" t="s">
        <v>12</v>
      </c>
      <c r="F6" s="237" t="s">
        <v>113</v>
      </c>
      <c r="G6" s="235" t="s">
        <v>65</v>
      </c>
      <c r="H6" s="238" t="s">
        <v>9</v>
      </c>
      <c r="I6" s="238" t="s">
        <v>38</v>
      </c>
      <c r="J6" s="238" t="s">
        <v>114</v>
      </c>
    </row>
    <row r="7" spans="1:10" s="175" customFormat="1" ht="13.5" thickBot="1">
      <c r="A7" s="239" t="s">
        <v>115</v>
      </c>
      <c r="B7" s="240"/>
      <c r="C7" s="241" t="s">
        <v>116</v>
      </c>
      <c r="D7" s="242"/>
      <c r="E7" s="241"/>
      <c r="F7" s="243" t="s">
        <v>68</v>
      </c>
      <c r="G7" s="241"/>
      <c r="H7" s="244" t="s">
        <v>117</v>
      </c>
      <c r="I7" s="244" t="s">
        <v>118</v>
      </c>
      <c r="J7" s="244" t="s">
        <v>40</v>
      </c>
    </row>
    <row r="8" spans="1:10" s="251" customFormat="1" ht="13.5" thickTop="1">
      <c r="A8" s="245"/>
      <c r="B8" s="246"/>
      <c r="C8" s="247"/>
      <c r="D8" s="248"/>
      <c r="E8" s="247"/>
      <c r="F8" s="249"/>
      <c r="G8" s="247"/>
      <c r="H8" s="250"/>
      <c r="I8" s="250"/>
      <c r="J8" s="250"/>
    </row>
    <row r="9" spans="1:10" s="260" customFormat="1" ht="15">
      <c r="A9" s="252" t="s">
        <v>119</v>
      </c>
      <c r="B9" s="253" t="s">
        <v>120</v>
      </c>
      <c r="C9" s="254"/>
      <c r="D9" s="255"/>
      <c r="E9" s="254"/>
      <c r="F9" s="256"/>
      <c r="G9" s="257" t="s">
        <v>121</v>
      </c>
      <c r="H9" s="258">
        <f>SUM(H12+H15+H20+H24+H26)</f>
        <v>23046</v>
      </c>
      <c r="I9" s="258">
        <f>SUM(I12+I15+I20+I24+I26)</f>
        <v>9298</v>
      </c>
      <c r="J9" s="259">
        <f>100*I9/H9</f>
        <v>40.34539616419335</v>
      </c>
    </row>
    <row r="10" spans="1:10" s="87" customFormat="1" ht="12.75">
      <c r="A10" s="261"/>
      <c r="B10" s="262"/>
      <c r="C10" s="263"/>
      <c r="D10" s="264"/>
      <c r="E10" s="263"/>
      <c r="F10" s="265"/>
      <c r="G10" s="266"/>
      <c r="H10" s="267"/>
      <c r="I10" s="267"/>
      <c r="J10" s="268"/>
    </row>
    <row r="11" spans="1:10" s="175" customFormat="1" ht="15">
      <c r="A11" s="261"/>
      <c r="B11" s="262"/>
      <c r="C11" s="263"/>
      <c r="D11" s="264"/>
      <c r="E11" s="263"/>
      <c r="F11" s="265"/>
      <c r="G11" s="269" t="s">
        <v>73</v>
      </c>
      <c r="H11" s="267"/>
      <c r="I11" s="267"/>
      <c r="J11" s="268"/>
    </row>
    <row r="12" spans="1:10" s="272" customFormat="1" ht="12.75">
      <c r="A12" s="261"/>
      <c r="B12" s="262"/>
      <c r="C12" s="266">
        <v>632</v>
      </c>
      <c r="D12" s="270"/>
      <c r="E12" s="266"/>
      <c r="F12" s="271" t="s">
        <v>122</v>
      </c>
      <c r="G12" s="266" t="s">
        <v>123</v>
      </c>
      <c r="H12" s="267">
        <v>300</v>
      </c>
      <c r="I12" s="267">
        <v>197</v>
      </c>
      <c r="J12" s="268">
        <f>100*I12/H12</f>
        <v>65.66666666666667</v>
      </c>
    </row>
    <row r="13" spans="1:10" s="272" customFormat="1" ht="12.75">
      <c r="A13" s="245"/>
      <c r="B13" s="246"/>
      <c r="C13" s="247"/>
      <c r="D13" s="248" t="s">
        <v>124</v>
      </c>
      <c r="E13" s="247"/>
      <c r="F13" s="249"/>
      <c r="G13" s="247" t="s">
        <v>125</v>
      </c>
      <c r="H13" s="250">
        <v>300</v>
      </c>
      <c r="I13" s="250">
        <v>197</v>
      </c>
      <c r="J13" s="268">
        <f>100*I13/H13</f>
        <v>65.66666666666667</v>
      </c>
    </row>
    <row r="14" spans="1:10" s="175" customFormat="1" ht="12.75">
      <c r="A14" s="245"/>
      <c r="B14" s="246"/>
      <c r="C14" s="247"/>
      <c r="D14" s="248"/>
      <c r="E14" s="247"/>
      <c r="F14" s="249"/>
      <c r="G14" s="247"/>
      <c r="H14" s="250"/>
      <c r="I14" s="250"/>
      <c r="J14" s="268"/>
    </row>
    <row r="15" spans="1:10" s="175" customFormat="1" ht="12.75">
      <c r="A15" s="273"/>
      <c r="B15" s="274"/>
      <c r="C15" s="275">
        <v>633</v>
      </c>
      <c r="D15" s="276"/>
      <c r="E15" s="275"/>
      <c r="F15" s="277" t="s">
        <v>122</v>
      </c>
      <c r="G15" s="275" t="s">
        <v>126</v>
      </c>
      <c r="H15" s="267">
        <f>SUM(H16:H18)</f>
        <v>2500</v>
      </c>
      <c r="I15" s="267">
        <f>SUM(I16:I18)</f>
        <v>895</v>
      </c>
      <c r="J15" s="268">
        <f>100*I15/H15</f>
        <v>35.8</v>
      </c>
    </row>
    <row r="16" spans="1:10" s="175" customFormat="1" ht="12.75">
      <c r="A16" s="273"/>
      <c r="B16" s="274"/>
      <c r="C16" s="275"/>
      <c r="D16" s="248" t="s">
        <v>85</v>
      </c>
      <c r="E16" s="247"/>
      <c r="F16" s="249"/>
      <c r="G16" s="247" t="s">
        <v>127</v>
      </c>
      <c r="H16" s="250">
        <v>1000</v>
      </c>
      <c r="I16" s="250">
        <v>0</v>
      </c>
      <c r="J16" s="268">
        <f>100*I16/H16</f>
        <v>0</v>
      </c>
    </row>
    <row r="17" spans="1:10" s="175" customFormat="1" ht="12.75">
      <c r="A17" s="245"/>
      <c r="B17" s="246"/>
      <c r="C17" s="247"/>
      <c r="D17" s="248" t="s">
        <v>75</v>
      </c>
      <c r="E17" s="247"/>
      <c r="F17" s="249"/>
      <c r="G17" s="247" t="s">
        <v>128</v>
      </c>
      <c r="H17" s="250">
        <v>1000</v>
      </c>
      <c r="I17" s="250">
        <v>895</v>
      </c>
      <c r="J17" s="268">
        <f>100*I17/H17</f>
        <v>89.5</v>
      </c>
    </row>
    <row r="18" spans="1:10" s="175" customFormat="1" ht="12.75">
      <c r="A18" s="245"/>
      <c r="B18" s="246"/>
      <c r="C18" s="247"/>
      <c r="D18" s="248" t="s">
        <v>129</v>
      </c>
      <c r="E18" s="247"/>
      <c r="F18" s="249"/>
      <c r="G18" s="247" t="s">
        <v>130</v>
      </c>
      <c r="H18" s="250">
        <v>500</v>
      </c>
      <c r="I18" s="250">
        <v>0</v>
      </c>
      <c r="J18" s="268">
        <f>100*I18/H18</f>
        <v>0</v>
      </c>
    </row>
    <row r="19" spans="1:10" s="175" customFormat="1" ht="12.75">
      <c r="A19" s="245"/>
      <c r="B19" s="246"/>
      <c r="C19" s="247"/>
      <c r="D19" s="248"/>
      <c r="E19" s="247"/>
      <c r="F19" s="249"/>
      <c r="G19" s="247"/>
      <c r="H19" s="250"/>
      <c r="I19" s="250"/>
      <c r="J19" s="268"/>
    </row>
    <row r="20" spans="1:10" s="272" customFormat="1" ht="12.75">
      <c r="A20" s="245"/>
      <c r="B20" s="246"/>
      <c r="C20" s="275">
        <v>634</v>
      </c>
      <c r="D20" s="248"/>
      <c r="E20" s="248"/>
      <c r="F20" s="278" t="s">
        <v>122</v>
      </c>
      <c r="G20" s="275" t="s">
        <v>139</v>
      </c>
      <c r="H20" s="267">
        <f>SUM(H21:H22)</f>
        <v>4000</v>
      </c>
      <c r="I20" s="267">
        <f>SUM(I21:I22)</f>
        <v>1952</v>
      </c>
      <c r="J20" s="268">
        <f>100*I20/H20</f>
        <v>48.8</v>
      </c>
    </row>
    <row r="21" spans="1:10" s="272" customFormat="1" ht="12.75">
      <c r="A21" s="245"/>
      <c r="B21" s="246"/>
      <c r="C21" s="275"/>
      <c r="D21" s="248" t="s">
        <v>131</v>
      </c>
      <c r="E21" s="248"/>
      <c r="F21" s="279"/>
      <c r="G21" s="247" t="s">
        <v>132</v>
      </c>
      <c r="H21" s="250">
        <v>1500</v>
      </c>
      <c r="I21" s="250">
        <v>805</v>
      </c>
      <c r="J21" s="268">
        <f>100*I21/H21</f>
        <v>53.666666666666664</v>
      </c>
    </row>
    <row r="22" spans="1:10" s="175" customFormat="1" ht="12.75">
      <c r="A22" s="245"/>
      <c r="B22" s="246"/>
      <c r="C22" s="275"/>
      <c r="D22" s="248" t="s">
        <v>96</v>
      </c>
      <c r="E22" s="248"/>
      <c r="F22" s="279"/>
      <c r="G22" s="247" t="s">
        <v>133</v>
      </c>
      <c r="H22" s="250">
        <v>2500</v>
      </c>
      <c r="I22" s="250">
        <v>1147</v>
      </c>
      <c r="J22" s="268">
        <f>100*I22/H22</f>
        <v>45.88</v>
      </c>
    </row>
    <row r="23" spans="1:10" s="280" customFormat="1" ht="12.75">
      <c r="A23" s="245"/>
      <c r="B23" s="246"/>
      <c r="C23" s="275"/>
      <c r="D23" s="248"/>
      <c r="E23" s="248"/>
      <c r="F23" s="279"/>
      <c r="G23" s="247"/>
      <c r="H23" s="250"/>
      <c r="I23" s="250"/>
      <c r="J23" s="268"/>
    </row>
    <row r="24" spans="1:10" s="175" customFormat="1" ht="12.75">
      <c r="A24" s="273"/>
      <c r="B24" s="274"/>
      <c r="C24" s="275">
        <v>635</v>
      </c>
      <c r="D24" s="248" t="s">
        <v>85</v>
      </c>
      <c r="E24" s="275"/>
      <c r="F24" s="281" t="s">
        <v>122</v>
      </c>
      <c r="G24" s="275" t="s">
        <v>140</v>
      </c>
      <c r="H24" s="267">
        <v>1000</v>
      </c>
      <c r="I24" s="267">
        <v>0</v>
      </c>
      <c r="J24" s="268">
        <f>100*I24/H24</f>
        <v>0</v>
      </c>
    </row>
    <row r="25" spans="1:10" s="175" customFormat="1" ht="12.75">
      <c r="A25" s="273"/>
      <c r="B25" s="274"/>
      <c r="C25" s="275"/>
      <c r="D25" s="248"/>
      <c r="E25" s="275"/>
      <c r="F25" s="277"/>
      <c r="G25" s="275"/>
      <c r="H25" s="267"/>
      <c r="I25" s="267"/>
      <c r="J25" s="268"/>
    </row>
    <row r="26" spans="1:10" s="175" customFormat="1" ht="12.75">
      <c r="A26" s="245"/>
      <c r="B26" s="246"/>
      <c r="C26" s="275">
        <v>637</v>
      </c>
      <c r="D26" s="276"/>
      <c r="E26" s="275"/>
      <c r="F26" s="277" t="s">
        <v>122</v>
      </c>
      <c r="G26" s="275" t="s">
        <v>134</v>
      </c>
      <c r="H26" s="267">
        <f>SUM(H27:H29)</f>
        <v>15246</v>
      </c>
      <c r="I26" s="267">
        <f>SUM(I27:I29)</f>
        <v>6254</v>
      </c>
      <c r="J26" s="268">
        <f>100*I26/H26</f>
        <v>41.02059556605011</v>
      </c>
    </row>
    <row r="27" spans="1:10" s="283" customFormat="1" ht="12.75">
      <c r="A27" s="245"/>
      <c r="B27" s="246"/>
      <c r="C27" s="247"/>
      <c r="D27" s="282" t="s">
        <v>135</v>
      </c>
      <c r="E27" s="247"/>
      <c r="F27" s="249"/>
      <c r="G27" s="247" t="s">
        <v>136</v>
      </c>
      <c r="H27" s="250">
        <v>300</v>
      </c>
      <c r="I27" s="250">
        <v>0</v>
      </c>
      <c r="J27" s="268">
        <f>100*I27/H27</f>
        <v>0</v>
      </c>
    </row>
    <row r="28" spans="1:10" s="283" customFormat="1" ht="12.75">
      <c r="A28" s="245"/>
      <c r="B28" s="246"/>
      <c r="C28" s="247"/>
      <c r="D28" s="248" t="s">
        <v>96</v>
      </c>
      <c r="E28" s="247"/>
      <c r="F28" s="249"/>
      <c r="G28" s="247" t="s">
        <v>137</v>
      </c>
      <c r="H28" s="250">
        <v>1200</v>
      </c>
      <c r="I28" s="250">
        <v>478</v>
      </c>
      <c r="J28" s="268">
        <f>100*I28/H28</f>
        <v>39.833333333333336</v>
      </c>
    </row>
    <row r="29" spans="1:10" s="283" customFormat="1" ht="12.75">
      <c r="A29" s="245"/>
      <c r="B29" s="246"/>
      <c r="C29" s="247"/>
      <c r="D29" s="248" t="s">
        <v>85</v>
      </c>
      <c r="E29" s="247"/>
      <c r="F29" s="249"/>
      <c r="G29" s="247" t="s">
        <v>138</v>
      </c>
      <c r="H29" s="250">
        <v>13746</v>
      </c>
      <c r="I29" s="250">
        <v>5776</v>
      </c>
      <c r="J29" s="268">
        <f>100*I29/H29</f>
        <v>42.019496580823514</v>
      </c>
    </row>
    <row r="30" spans="1:10" s="85" customFormat="1" ht="12.75">
      <c r="A30" s="245"/>
      <c r="B30" s="246"/>
      <c r="C30" s="247"/>
      <c r="D30" s="248"/>
      <c r="E30" s="247"/>
      <c r="F30" s="249"/>
      <c r="G30" s="247"/>
      <c r="H30" s="250"/>
      <c r="I30" s="250"/>
      <c r="J30" s="268"/>
    </row>
    <row r="31" spans="1:10" s="85" customFormat="1" ht="12.75">
      <c r="A31" s="245"/>
      <c r="B31" s="246"/>
      <c r="C31" s="247"/>
      <c r="D31" s="248"/>
      <c r="E31" s="247"/>
      <c r="F31" s="249"/>
      <c r="G31" s="284"/>
      <c r="H31" s="250"/>
      <c r="I31" s="250"/>
      <c r="J31" s="285"/>
    </row>
    <row r="32" spans="1:10" s="85" customFormat="1" ht="15">
      <c r="A32" s="245"/>
      <c r="B32" s="246"/>
      <c r="C32" s="247"/>
      <c r="D32" s="248"/>
      <c r="E32" s="247"/>
      <c r="F32" s="249"/>
      <c r="G32" s="269"/>
      <c r="H32" s="250"/>
      <c r="I32" s="250"/>
      <c r="J32" s="285"/>
    </row>
    <row r="33" spans="1:10" s="294" customFormat="1" ht="12.75">
      <c r="A33" s="286"/>
      <c r="B33" s="287"/>
      <c r="C33" s="288"/>
      <c r="D33" s="289"/>
      <c r="E33" s="288"/>
      <c r="F33" s="290"/>
      <c r="G33" s="291"/>
      <c r="H33" s="292"/>
      <c r="I33" s="292"/>
      <c r="J33" s="293"/>
    </row>
    <row r="34" spans="1:10" ht="12.75">
      <c r="A34" s="295"/>
      <c r="B34" s="296"/>
      <c r="C34" s="263"/>
      <c r="D34" s="264"/>
      <c r="E34" s="263"/>
      <c r="F34" s="265"/>
      <c r="G34" s="263"/>
      <c r="H34" s="297"/>
      <c r="I34" s="297"/>
      <c r="J34" s="268"/>
    </row>
    <row r="35" spans="1:10" ht="12.75">
      <c r="A35" s="298"/>
      <c r="B35" s="299"/>
      <c r="C35" s="298"/>
      <c r="D35" s="300"/>
      <c r="E35" s="298"/>
      <c r="F35" s="301"/>
      <c r="G35" s="302"/>
      <c r="H35" s="303"/>
      <c r="I35" s="303"/>
      <c r="J35" s="268"/>
    </row>
    <row r="36" spans="1:10" ht="12.75">
      <c r="A36" s="304"/>
      <c r="B36" s="305"/>
      <c r="C36" s="304"/>
      <c r="D36" s="306"/>
      <c r="E36" s="304"/>
      <c r="F36" s="307"/>
      <c r="G36" s="308"/>
      <c r="H36" s="309"/>
      <c r="I36" s="310"/>
      <c r="J36" s="85"/>
    </row>
    <row r="37" spans="1:9" ht="12.75">
      <c r="A37" s="311"/>
      <c r="B37" s="312"/>
      <c r="C37" s="82"/>
      <c r="D37" s="313"/>
      <c r="E37" s="82"/>
      <c r="F37" s="314"/>
      <c r="G37" s="82"/>
      <c r="H37" s="82"/>
      <c r="I37" s="310"/>
    </row>
  </sheetData>
  <mergeCells count="2">
    <mergeCell ref="A3:H3"/>
    <mergeCell ref="A2:J2"/>
  </mergeCells>
  <printOptions horizontalCentered="1"/>
  <pageMargins left="0.7874015748031497" right="0.7874015748031497" top="0.7480314960629921" bottom="0.7086614173228347" header="0.5118110236220472" footer="0.35433070866141736"/>
  <pageSetup orientation="landscape" paperSize="9" scale="93" r:id="rId1"/>
  <headerFooter alignWithMargins="0"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J49"/>
  <sheetViews>
    <sheetView workbookViewId="0" topLeftCell="A13">
      <selection activeCell="I11" sqref="I11"/>
    </sheetView>
  </sheetViews>
  <sheetFormatPr defaultColWidth="9.00390625" defaultRowHeight="12.75"/>
  <cols>
    <col min="1" max="1" width="2.875" style="108" customWidth="1"/>
    <col min="2" max="2" width="4.875" style="109" customWidth="1"/>
    <col min="3" max="3" width="4.00390625" style="108" customWidth="1"/>
    <col min="4" max="4" width="4.375" style="110" customWidth="1"/>
    <col min="5" max="5" width="3.375" style="108" customWidth="1"/>
    <col min="6" max="6" width="8.00390625" style="111" customWidth="1"/>
    <col min="7" max="7" width="82.125" style="0" customWidth="1"/>
    <col min="8" max="8" width="11.375" style="0" customWidth="1"/>
    <col min="9" max="9" width="10.375" style="0" customWidth="1"/>
    <col min="10" max="10" width="5.25390625" style="0" customWidth="1"/>
  </cols>
  <sheetData>
    <row r="1" ht="9" customHeight="1"/>
    <row r="2" spans="1:10" s="8" customFormat="1" ht="15" customHeight="1">
      <c r="A2" s="1081" t="s">
        <v>57</v>
      </c>
      <c r="B2" s="1081"/>
      <c r="C2" s="1081"/>
      <c r="D2" s="1081"/>
      <c r="E2" s="1081"/>
      <c r="F2" s="1081"/>
      <c r="G2" s="1081"/>
      <c r="H2" s="1081"/>
      <c r="J2" s="113" t="s">
        <v>58</v>
      </c>
    </row>
    <row r="3" spans="1:8" s="115" customFormat="1" ht="16.5" customHeight="1">
      <c r="A3" s="1082"/>
      <c r="B3" s="1082"/>
      <c r="C3" s="1082"/>
      <c r="D3" s="1082"/>
      <c r="E3" s="1082"/>
      <c r="F3" s="1082"/>
      <c r="G3" s="1082"/>
      <c r="H3" s="1082"/>
    </row>
    <row r="4" spans="1:10" s="115" customFormat="1" ht="14.25" customHeight="1">
      <c r="A4" s="116" t="s">
        <v>59</v>
      </c>
      <c r="B4" s="112"/>
      <c r="C4" s="112"/>
      <c r="D4" s="112"/>
      <c r="E4" s="112"/>
      <c r="F4" s="117"/>
      <c r="G4" s="112"/>
      <c r="J4" s="113" t="s">
        <v>35</v>
      </c>
    </row>
    <row r="5" spans="1:10" s="124" customFormat="1" ht="14.25" customHeight="1">
      <c r="A5" s="118" t="s">
        <v>60</v>
      </c>
      <c r="B5" s="119" t="s">
        <v>61</v>
      </c>
      <c r="C5" s="120" t="s">
        <v>62</v>
      </c>
      <c r="D5" s="120" t="s">
        <v>63</v>
      </c>
      <c r="E5" s="120" t="s">
        <v>12</v>
      </c>
      <c r="F5" s="121" t="s">
        <v>64</v>
      </c>
      <c r="G5" s="120" t="s">
        <v>65</v>
      </c>
      <c r="H5" s="122" t="s">
        <v>9</v>
      </c>
      <c r="I5" s="122" t="s">
        <v>38</v>
      </c>
      <c r="J5" s="123" t="s">
        <v>39</v>
      </c>
    </row>
    <row r="6" spans="1:10" s="124" customFormat="1" ht="13.5" customHeight="1" thickBot="1">
      <c r="A6" s="125" t="s">
        <v>66</v>
      </c>
      <c r="B6" s="126" t="s">
        <v>66</v>
      </c>
      <c r="C6" s="127"/>
      <c r="D6" s="127" t="s">
        <v>67</v>
      </c>
      <c r="E6" s="127"/>
      <c r="F6" s="128" t="s">
        <v>68</v>
      </c>
      <c r="G6" s="127"/>
      <c r="H6" s="129">
        <v>2011</v>
      </c>
      <c r="I6" s="129" t="s">
        <v>69</v>
      </c>
      <c r="J6" s="130" t="s">
        <v>40</v>
      </c>
    </row>
    <row r="7" spans="1:10" s="139" customFormat="1" ht="14.25" customHeight="1" thickTop="1">
      <c r="A7" s="131" t="s">
        <v>70</v>
      </c>
      <c r="B7" s="133" t="s">
        <v>71</v>
      </c>
      <c r="C7" s="131"/>
      <c r="D7" s="134"/>
      <c r="E7" s="131"/>
      <c r="F7" s="135"/>
      <c r="G7" s="136" t="s">
        <v>72</v>
      </c>
      <c r="H7" s="137">
        <v>70000</v>
      </c>
      <c r="I7" s="137">
        <f>SUM(I10)</f>
        <v>25035</v>
      </c>
      <c r="J7" s="138">
        <f>100*I7/H7</f>
        <v>35.76428571428571</v>
      </c>
    </row>
    <row r="8" spans="1:10" s="139" customFormat="1" ht="14.25" customHeight="1">
      <c r="A8" s="140"/>
      <c r="B8" s="141"/>
      <c r="C8" s="140"/>
      <c r="D8" s="142"/>
      <c r="E8" s="140"/>
      <c r="F8" s="143"/>
      <c r="G8" s="144"/>
      <c r="H8" s="145"/>
      <c r="I8" s="145"/>
      <c r="J8" s="146"/>
    </row>
    <row r="9" spans="1:10" s="74" customFormat="1" ht="15">
      <c r="A9" s="140"/>
      <c r="B9" s="141"/>
      <c r="C9" s="140"/>
      <c r="D9" s="142"/>
      <c r="E9" s="140"/>
      <c r="F9" s="143"/>
      <c r="G9" s="144" t="s">
        <v>73</v>
      </c>
      <c r="H9" s="145"/>
      <c r="I9" s="145"/>
      <c r="J9" s="146"/>
    </row>
    <row r="10" spans="1:10" s="154" customFormat="1" ht="12.75">
      <c r="A10" s="147"/>
      <c r="B10" s="148"/>
      <c r="C10" s="147"/>
      <c r="D10" s="149"/>
      <c r="E10" s="147"/>
      <c r="F10" s="150"/>
      <c r="G10" s="151" t="s">
        <v>74</v>
      </c>
      <c r="H10" s="152">
        <f>SUM(H11:H12)</f>
        <v>70000</v>
      </c>
      <c r="I10" s="152">
        <f>SUM(I11:I12)</f>
        <v>25035</v>
      </c>
      <c r="J10" s="153">
        <f>100*I10/H10</f>
        <v>35.76428571428571</v>
      </c>
    </row>
    <row r="11" spans="1:10" s="154" customFormat="1" ht="12.75">
      <c r="A11" s="155"/>
      <c r="B11" s="156"/>
      <c r="C11" s="155">
        <v>635</v>
      </c>
      <c r="D11" s="157" t="s">
        <v>75</v>
      </c>
      <c r="E11" s="155"/>
      <c r="F11" s="158" t="s">
        <v>76</v>
      </c>
      <c r="G11" s="159" t="s">
        <v>77</v>
      </c>
      <c r="H11" s="160">
        <v>60000</v>
      </c>
      <c r="I11" s="160">
        <v>22420</v>
      </c>
      <c r="J11" s="153">
        <f>100*I11/H11</f>
        <v>37.36666666666667</v>
      </c>
    </row>
    <row r="12" spans="1:10" s="11" customFormat="1" ht="12.75">
      <c r="A12" s="156"/>
      <c r="B12" s="156"/>
      <c r="C12" s="155">
        <v>635</v>
      </c>
      <c r="D12" s="157" t="s">
        <v>75</v>
      </c>
      <c r="E12" s="155">
        <v>11</v>
      </c>
      <c r="F12" s="161" t="s">
        <v>78</v>
      </c>
      <c r="G12" s="162" t="s">
        <v>79</v>
      </c>
      <c r="H12" s="160">
        <v>10000</v>
      </c>
      <c r="I12" s="160">
        <v>2615</v>
      </c>
      <c r="J12" s="153">
        <f>100*I12/H12</f>
        <v>26.15</v>
      </c>
    </row>
    <row r="13" spans="1:10" s="11" customFormat="1" ht="12.75">
      <c r="A13" s="163"/>
      <c r="B13" s="163"/>
      <c r="C13" s="155"/>
      <c r="D13" s="157"/>
      <c r="E13" s="155"/>
      <c r="F13" s="158"/>
      <c r="G13" s="151"/>
      <c r="H13" s="152"/>
      <c r="I13" s="152"/>
      <c r="J13" s="153"/>
    </row>
    <row r="14" spans="1:10" s="165" customFormat="1" ht="15">
      <c r="A14" s="163"/>
      <c r="B14" s="163"/>
      <c r="C14" s="155"/>
      <c r="D14" s="157"/>
      <c r="E14" s="155"/>
      <c r="F14" s="158"/>
      <c r="G14" s="164"/>
      <c r="H14" s="152"/>
      <c r="I14" s="152"/>
      <c r="J14" s="153"/>
    </row>
    <row r="15" spans="1:10" s="165" customFormat="1" ht="12.75">
      <c r="A15" s="166"/>
      <c r="B15" s="166"/>
      <c r="C15" s="166"/>
      <c r="D15" s="167"/>
      <c r="E15" s="166"/>
      <c r="F15" s="168"/>
      <c r="G15" s="162"/>
      <c r="H15" s="160"/>
      <c r="I15" s="160"/>
      <c r="J15" s="153"/>
    </row>
    <row r="16" spans="1:10" s="165" customFormat="1" ht="12.75">
      <c r="A16" s="166"/>
      <c r="B16" s="166"/>
      <c r="C16" s="166"/>
      <c r="D16" s="167"/>
      <c r="E16" s="166"/>
      <c r="F16" s="168"/>
      <c r="G16" s="162"/>
      <c r="H16" s="160"/>
      <c r="I16" s="160"/>
      <c r="J16" s="153"/>
    </row>
    <row r="17" spans="1:10" s="165" customFormat="1" ht="12.75">
      <c r="A17" s="169"/>
      <c r="B17" s="169"/>
      <c r="C17" s="169"/>
      <c r="D17" s="170"/>
      <c r="E17" s="169"/>
      <c r="F17" s="169"/>
      <c r="G17" s="171"/>
      <c r="H17" s="172"/>
      <c r="I17" s="172"/>
      <c r="J17" s="153"/>
    </row>
    <row r="18" spans="1:10" s="165" customFormat="1" ht="12.75">
      <c r="A18" s="173"/>
      <c r="B18" s="173"/>
      <c r="C18" s="173"/>
      <c r="D18" s="149"/>
      <c r="E18" s="173"/>
      <c r="F18" s="174"/>
      <c r="G18" s="151"/>
      <c r="H18" s="152"/>
      <c r="I18" s="152"/>
      <c r="J18" s="153"/>
    </row>
    <row r="19" spans="1:36" s="154" customFormat="1" ht="12.75">
      <c r="A19" s="173"/>
      <c r="B19" s="173"/>
      <c r="C19" s="173"/>
      <c r="D19" s="149"/>
      <c r="E19" s="173"/>
      <c r="F19" s="174"/>
      <c r="G19" s="151"/>
      <c r="H19" s="152"/>
      <c r="I19" s="152"/>
      <c r="J19" s="15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10" ht="12.75">
      <c r="A20" s="176"/>
      <c r="B20" s="163"/>
      <c r="C20" s="176"/>
      <c r="D20" s="177"/>
      <c r="E20" s="176"/>
      <c r="F20" s="178"/>
      <c r="G20" s="179"/>
      <c r="H20" s="180"/>
      <c r="I20" s="180"/>
      <c r="J20" s="153"/>
    </row>
    <row r="21" spans="1:10" s="4" customFormat="1" ht="14.25">
      <c r="A21" s="176"/>
      <c r="B21" s="163"/>
      <c r="C21" s="176"/>
      <c r="D21" s="177"/>
      <c r="E21" s="176"/>
      <c r="F21" s="178"/>
      <c r="G21" s="179"/>
      <c r="H21" s="180"/>
      <c r="I21" s="180"/>
      <c r="J21" s="153"/>
    </row>
    <row r="22" spans="1:10" ht="15">
      <c r="A22" s="181"/>
      <c r="B22" s="181"/>
      <c r="C22" s="182"/>
      <c r="D22" s="182"/>
      <c r="E22" s="182"/>
      <c r="F22" s="183" t="s">
        <v>80</v>
      </c>
      <c r="G22" s="184" t="s">
        <v>81</v>
      </c>
      <c r="H22" s="185">
        <f>SUM(H25+H27+H32+H34+H40)</f>
        <v>321200</v>
      </c>
      <c r="I22" s="185">
        <f>SUM(I25+I27+I32+I34+I40)</f>
        <v>118129</v>
      </c>
      <c r="J22" s="186">
        <f>100*I22/H22</f>
        <v>36.77739726027397</v>
      </c>
    </row>
    <row r="23" spans="1:10" ht="15">
      <c r="A23" s="187"/>
      <c r="B23" s="187"/>
      <c r="C23" s="188"/>
      <c r="D23" s="188"/>
      <c r="E23" s="188"/>
      <c r="F23" s="189"/>
      <c r="G23" s="190"/>
      <c r="H23" s="191"/>
      <c r="I23" s="191"/>
      <c r="J23" s="153"/>
    </row>
    <row r="24" spans="1:10" ht="15">
      <c r="A24" s="187"/>
      <c r="B24" s="187"/>
      <c r="C24" s="188"/>
      <c r="D24" s="188"/>
      <c r="E24" s="188"/>
      <c r="F24" s="189"/>
      <c r="G24" s="190" t="s">
        <v>73</v>
      </c>
      <c r="H24" s="191"/>
      <c r="I24" s="191"/>
      <c r="J24" s="153"/>
    </row>
    <row r="25" spans="1:10" ht="12.75">
      <c r="A25" s="173" t="s">
        <v>82</v>
      </c>
      <c r="B25" s="173" t="s">
        <v>83</v>
      </c>
      <c r="C25" s="149" t="s">
        <v>84</v>
      </c>
      <c r="D25" s="167" t="s">
        <v>85</v>
      </c>
      <c r="E25" s="167"/>
      <c r="F25" s="174" t="s">
        <v>86</v>
      </c>
      <c r="G25" s="192" t="s">
        <v>87</v>
      </c>
      <c r="H25" s="193">
        <v>25000</v>
      </c>
      <c r="I25" s="193">
        <v>0</v>
      </c>
      <c r="J25" s="153">
        <f>100*I25/H25</f>
        <v>0</v>
      </c>
    </row>
    <row r="26" spans="1:10" ht="12.75">
      <c r="A26" s="173"/>
      <c r="B26" s="173"/>
      <c r="C26" s="149"/>
      <c r="D26" s="167"/>
      <c r="E26" s="167"/>
      <c r="F26" s="174"/>
      <c r="G26" s="192"/>
      <c r="H26" s="193"/>
      <c r="I26" s="193"/>
      <c r="J26" s="153"/>
    </row>
    <row r="27" spans="1:10" ht="12.75">
      <c r="A27" s="173"/>
      <c r="B27" s="173"/>
      <c r="C27" s="149" t="s">
        <v>88</v>
      </c>
      <c r="D27" s="149"/>
      <c r="E27" s="149"/>
      <c r="F27" s="174"/>
      <c r="G27" s="194" t="s">
        <v>89</v>
      </c>
      <c r="H27" s="193">
        <f>SUM(H28:H30)</f>
        <v>165000</v>
      </c>
      <c r="I27" s="193">
        <f>SUM(I28:I30)</f>
        <v>63066</v>
      </c>
      <c r="J27" s="153">
        <f>100*I27/H27</f>
        <v>38.22181818181818</v>
      </c>
    </row>
    <row r="28" spans="1:10" ht="12.75">
      <c r="A28" s="166"/>
      <c r="B28" s="166"/>
      <c r="C28" s="149"/>
      <c r="D28" s="167" t="s">
        <v>75</v>
      </c>
      <c r="E28" s="167"/>
      <c r="F28" s="174" t="s">
        <v>90</v>
      </c>
      <c r="G28" s="192" t="s">
        <v>108</v>
      </c>
      <c r="H28" s="195">
        <v>130000</v>
      </c>
      <c r="I28" s="195">
        <v>38297</v>
      </c>
      <c r="J28" s="153">
        <f>100*I28/H28</f>
        <v>29.459230769230768</v>
      </c>
    </row>
    <row r="29" spans="1:10" s="196" customFormat="1" ht="12.75">
      <c r="A29" s="166"/>
      <c r="B29" s="166"/>
      <c r="C29" s="167"/>
      <c r="D29" s="167" t="s">
        <v>75</v>
      </c>
      <c r="E29" s="167" t="s">
        <v>91</v>
      </c>
      <c r="F29" s="174" t="s">
        <v>86</v>
      </c>
      <c r="G29" s="192" t="s">
        <v>92</v>
      </c>
      <c r="H29" s="195">
        <v>25000</v>
      </c>
      <c r="I29" s="195">
        <v>18994</v>
      </c>
      <c r="J29" s="153">
        <f>100*I29/H29</f>
        <v>75.976</v>
      </c>
    </row>
    <row r="30" spans="1:10" s="196" customFormat="1" ht="12.75">
      <c r="A30" s="166"/>
      <c r="B30" s="166"/>
      <c r="C30" s="167"/>
      <c r="D30" s="167" t="s">
        <v>85</v>
      </c>
      <c r="E30" s="167"/>
      <c r="F30" s="174" t="s">
        <v>93</v>
      </c>
      <c r="G30" s="192" t="s">
        <v>94</v>
      </c>
      <c r="H30" s="195">
        <v>10000</v>
      </c>
      <c r="I30" s="195">
        <v>5775</v>
      </c>
      <c r="J30" s="153">
        <f>100*I30/H30</f>
        <v>57.75</v>
      </c>
    </row>
    <row r="31" spans="1:10" ht="12.75">
      <c r="A31" s="166"/>
      <c r="B31" s="166"/>
      <c r="C31" s="167"/>
      <c r="D31" s="167"/>
      <c r="E31" s="167"/>
      <c r="F31" s="174"/>
      <c r="G31" s="192"/>
      <c r="H31" s="195"/>
      <c r="I31" s="195"/>
      <c r="J31" s="153"/>
    </row>
    <row r="32" spans="1:10" ht="12.75">
      <c r="A32" s="166"/>
      <c r="B32" s="166"/>
      <c r="C32" s="149" t="s">
        <v>95</v>
      </c>
      <c r="D32" s="167" t="s">
        <v>96</v>
      </c>
      <c r="E32" s="167"/>
      <c r="F32" s="174" t="s">
        <v>97</v>
      </c>
      <c r="G32" s="194" t="s">
        <v>98</v>
      </c>
      <c r="H32" s="193">
        <v>5000</v>
      </c>
      <c r="I32" s="193">
        <v>0</v>
      </c>
      <c r="J32" s="153">
        <f>100*I32/H32</f>
        <v>0</v>
      </c>
    </row>
    <row r="33" spans="1:10" s="154" customFormat="1" ht="12.75">
      <c r="A33" s="166"/>
      <c r="B33" s="166"/>
      <c r="C33" s="149"/>
      <c r="D33" s="167"/>
      <c r="E33" s="167"/>
      <c r="F33" s="174"/>
      <c r="G33" s="194"/>
      <c r="H33" s="193"/>
      <c r="I33" s="193"/>
      <c r="J33" s="153"/>
    </row>
    <row r="34" spans="1:10" s="154" customFormat="1" ht="12.75">
      <c r="A34" s="147"/>
      <c r="B34" s="173"/>
      <c r="C34" s="149" t="s">
        <v>99</v>
      </c>
      <c r="D34" s="167"/>
      <c r="E34" s="149"/>
      <c r="F34" s="174"/>
      <c r="G34" s="151" t="s">
        <v>100</v>
      </c>
      <c r="H34" s="193">
        <f>SUM(H35:H38)</f>
        <v>123500</v>
      </c>
      <c r="I34" s="193">
        <f>SUM(I35:I38)</f>
        <v>53463</v>
      </c>
      <c r="J34" s="153">
        <f>100*I34/H34</f>
        <v>43.289878542510124</v>
      </c>
    </row>
    <row r="35" spans="1:10" s="8" customFormat="1" ht="14.25">
      <c r="A35" s="197"/>
      <c r="B35" s="166"/>
      <c r="C35" s="167"/>
      <c r="D35" s="167" t="s">
        <v>85</v>
      </c>
      <c r="E35" s="167" t="s">
        <v>91</v>
      </c>
      <c r="F35" s="174" t="s">
        <v>90</v>
      </c>
      <c r="G35" s="162" t="s">
        <v>101</v>
      </c>
      <c r="H35" s="195">
        <v>14500</v>
      </c>
      <c r="I35" s="195">
        <v>7187</v>
      </c>
      <c r="J35" s="153">
        <f>100*I35/H35</f>
        <v>49.56551724137931</v>
      </c>
    </row>
    <row r="36" spans="1:10" ht="12.75">
      <c r="A36" s="147"/>
      <c r="B36" s="173"/>
      <c r="C36" s="149"/>
      <c r="D36" s="167" t="s">
        <v>85</v>
      </c>
      <c r="E36" s="198"/>
      <c r="F36" s="174" t="s">
        <v>97</v>
      </c>
      <c r="G36" s="162" t="s">
        <v>102</v>
      </c>
      <c r="H36" s="195">
        <v>100000</v>
      </c>
      <c r="I36" s="195">
        <v>44841</v>
      </c>
      <c r="J36" s="153">
        <f>100*I36/H36</f>
        <v>44.841</v>
      </c>
    </row>
    <row r="37" spans="1:10" s="39" customFormat="1" ht="14.25">
      <c r="A37" s="147"/>
      <c r="B37" s="173"/>
      <c r="C37" s="149"/>
      <c r="D37" s="167" t="s">
        <v>85</v>
      </c>
      <c r="E37" s="198" t="s">
        <v>103</v>
      </c>
      <c r="F37" s="174" t="s">
        <v>97</v>
      </c>
      <c r="G37" s="162" t="s">
        <v>104</v>
      </c>
      <c r="H37" s="195">
        <v>5000</v>
      </c>
      <c r="I37" s="195">
        <v>0</v>
      </c>
      <c r="J37" s="153">
        <f>100*I37/H37</f>
        <v>0</v>
      </c>
    </row>
    <row r="38" spans="1:10" s="199" customFormat="1" ht="12.75">
      <c r="A38" s="197"/>
      <c r="B38" s="166"/>
      <c r="C38" s="167"/>
      <c r="D38" s="167" t="s">
        <v>85</v>
      </c>
      <c r="E38" s="167" t="s">
        <v>91</v>
      </c>
      <c r="F38" s="174" t="s">
        <v>93</v>
      </c>
      <c r="G38" s="162" t="s">
        <v>105</v>
      </c>
      <c r="H38" s="195">
        <v>4000</v>
      </c>
      <c r="I38" s="195">
        <v>1435</v>
      </c>
      <c r="J38" s="153">
        <f>100*I38/H38</f>
        <v>35.875</v>
      </c>
    </row>
    <row r="39" spans="1:10" s="199" customFormat="1" ht="12.75">
      <c r="A39" s="197"/>
      <c r="B39" s="166"/>
      <c r="C39" s="167"/>
      <c r="D39" s="167"/>
      <c r="E39" s="167"/>
      <c r="F39" s="174"/>
      <c r="G39" s="162"/>
      <c r="H39" s="195"/>
      <c r="I39" s="195"/>
      <c r="J39" s="153"/>
    </row>
    <row r="40" spans="1:10" s="199" customFormat="1" ht="12.75">
      <c r="A40" s="147" t="s">
        <v>70</v>
      </c>
      <c r="B40" s="173" t="s">
        <v>106</v>
      </c>
      <c r="C40" s="149" t="s">
        <v>99</v>
      </c>
      <c r="D40" s="167" t="s">
        <v>85</v>
      </c>
      <c r="E40" s="149"/>
      <c r="F40" s="174" t="s">
        <v>93</v>
      </c>
      <c r="G40" s="151" t="s">
        <v>107</v>
      </c>
      <c r="H40" s="193">
        <v>2700</v>
      </c>
      <c r="I40" s="193">
        <v>1600</v>
      </c>
      <c r="J40" s="153">
        <f>100*I40/H40</f>
        <v>59.25925925925926</v>
      </c>
    </row>
    <row r="41" spans="1:10" s="5" customFormat="1" ht="12.75">
      <c r="A41" s="200"/>
      <c r="B41" s="200"/>
      <c r="C41" s="201"/>
      <c r="D41" s="202"/>
      <c r="E41" s="203"/>
      <c r="F41" s="204"/>
      <c r="G41" s="205"/>
      <c r="H41" s="206"/>
      <c r="I41" s="206"/>
      <c r="J41" s="206"/>
    </row>
    <row r="42" spans="1:10" ht="12.75">
      <c r="A42" s="207"/>
      <c r="B42" s="207"/>
      <c r="C42" s="208"/>
      <c r="D42" s="209"/>
      <c r="E42" s="210"/>
      <c r="F42" s="211"/>
      <c r="G42" s="210"/>
      <c r="H42" s="212"/>
      <c r="I42" s="212"/>
      <c r="J42" s="212"/>
    </row>
    <row r="43" spans="1:10" ht="12.75">
      <c r="A43" s="213"/>
      <c r="B43" s="213"/>
      <c r="C43" s="214"/>
      <c r="D43" s="215"/>
      <c r="E43" s="216"/>
      <c r="F43" s="204"/>
      <c r="G43" s="216"/>
      <c r="H43" s="217"/>
      <c r="I43" s="217"/>
      <c r="J43" s="217"/>
    </row>
    <row r="44" spans="1:10" ht="12.75">
      <c r="A44" s="213"/>
      <c r="B44" s="213"/>
      <c r="C44" s="214"/>
      <c r="D44" s="215"/>
      <c r="E44" s="216"/>
      <c r="F44" s="204"/>
      <c r="G44" s="216"/>
      <c r="H44" s="217"/>
      <c r="I44" s="217"/>
      <c r="J44" s="217"/>
    </row>
    <row r="45" spans="1:10" ht="12.75">
      <c r="A45" s="207"/>
      <c r="B45" s="207"/>
      <c r="C45" s="208"/>
      <c r="D45" s="209"/>
      <c r="E45" s="210"/>
      <c r="F45" s="211"/>
      <c r="G45" s="210"/>
      <c r="H45" s="212"/>
      <c r="I45" s="212"/>
      <c r="J45" s="212"/>
    </row>
    <row r="46" spans="1:10" ht="12.75">
      <c r="A46" s="214"/>
      <c r="B46" s="213"/>
      <c r="C46" s="214"/>
      <c r="D46" s="215"/>
      <c r="E46" s="216"/>
      <c r="F46" s="204"/>
      <c r="G46" s="216"/>
      <c r="H46" s="217"/>
      <c r="I46" s="217"/>
      <c r="J46" s="217"/>
    </row>
    <row r="47" spans="1:10" ht="12.75">
      <c r="A47" s="214"/>
      <c r="B47" s="213"/>
      <c r="C47" s="214"/>
      <c r="D47" s="215"/>
      <c r="E47" s="216"/>
      <c r="F47" s="204"/>
      <c r="G47" s="216"/>
      <c r="H47" s="217"/>
      <c r="I47" s="217"/>
      <c r="J47" s="217"/>
    </row>
    <row r="48" spans="1:10" ht="12.75">
      <c r="A48" s="201"/>
      <c r="B48" s="200"/>
      <c r="C48" s="201"/>
      <c r="D48" s="202"/>
      <c r="E48" s="205"/>
      <c r="F48" s="211"/>
      <c r="G48" s="205"/>
      <c r="H48" s="206"/>
      <c r="I48" s="206"/>
      <c r="J48" s="206"/>
    </row>
    <row r="49" spans="1:10" ht="12.75">
      <c r="A49" s="208"/>
      <c r="B49" s="207"/>
      <c r="C49" s="208"/>
      <c r="D49" s="202"/>
      <c r="E49" s="210"/>
      <c r="F49" s="211"/>
      <c r="G49" s="210"/>
      <c r="H49" s="212"/>
      <c r="I49" s="212"/>
      <c r="J49" s="212"/>
    </row>
  </sheetData>
  <mergeCells count="2">
    <mergeCell ref="A2:H2"/>
    <mergeCell ref="A3:H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8" r:id="rId1"/>
  <headerFooter alignWithMargins="0">
    <oddFooter>&amp;C5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C1">
      <selection activeCell="C2" sqref="C2"/>
    </sheetView>
  </sheetViews>
  <sheetFormatPr defaultColWidth="9.00390625" defaultRowHeight="12.75"/>
  <cols>
    <col min="1" max="1" width="4.625" style="108" customWidth="1"/>
    <col min="2" max="2" width="5.125" style="109" customWidth="1"/>
    <col min="3" max="3" width="5.25390625" style="108" customWidth="1"/>
    <col min="4" max="4" width="4.125" style="110" customWidth="1"/>
    <col min="5" max="5" width="3.625" style="0" customWidth="1"/>
    <col min="6" max="6" width="8.00390625" style="856" customWidth="1"/>
    <col min="7" max="7" width="83.75390625" style="0" customWidth="1"/>
    <col min="8" max="8" width="11.625" style="0" customWidth="1"/>
    <col min="9" max="9" width="9.75390625" style="0" customWidth="1"/>
    <col min="10" max="10" width="6.25390625" style="0" customWidth="1"/>
  </cols>
  <sheetData>
    <row r="1" spans="1:8" ht="15.75">
      <c r="A1" s="1081" t="s">
        <v>57</v>
      </c>
      <c r="B1" s="1081"/>
      <c r="C1" s="1081"/>
      <c r="D1" s="1081"/>
      <c r="E1" s="1081"/>
      <c r="F1" s="1081"/>
      <c r="G1" s="1081"/>
      <c r="H1" s="1081"/>
    </row>
    <row r="2" spans="1:7" ht="15.75">
      <c r="A2" s="636"/>
      <c r="B2" s="112"/>
      <c r="C2" s="112"/>
      <c r="D2" s="112"/>
      <c r="E2" s="112"/>
      <c r="F2" s="112"/>
      <c r="G2" s="112"/>
    </row>
    <row r="3" spans="1:10" s="11" customFormat="1" ht="12" customHeight="1">
      <c r="A3" s="222"/>
      <c r="B3" s="852"/>
      <c r="C3" s="810"/>
      <c r="F3" s="853"/>
      <c r="G3" s="112"/>
      <c r="J3" s="854" t="s">
        <v>35</v>
      </c>
    </row>
    <row r="4" spans="2:6" s="196" customFormat="1" ht="16.5" customHeight="1">
      <c r="B4" s="855"/>
      <c r="C4" s="642"/>
      <c r="D4" s="641"/>
      <c r="F4" s="856"/>
    </row>
    <row r="5" spans="1:10" s="124" customFormat="1" ht="13.5" customHeight="1">
      <c r="A5" s="857" t="s">
        <v>60</v>
      </c>
      <c r="B5" s="858" t="s">
        <v>61</v>
      </c>
      <c r="C5" s="857" t="s">
        <v>62</v>
      </c>
      <c r="D5" s="857" t="s">
        <v>63</v>
      </c>
      <c r="E5" s="857" t="s">
        <v>12</v>
      </c>
      <c r="F5" s="859" t="s">
        <v>173</v>
      </c>
      <c r="G5" s="857" t="s">
        <v>65</v>
      </c>
      <c r="H5" s="860" t="s">
        <v>9</v>
      </c>
      <c r="I5" s="860" t="s">
        <v>38</v>
      </c>
      <c r="J5" s="861" t="s">
        <v>39</v>
      </c>
    </row>
    <row r="6" spans="1:10" s="124" customFormat="1" ht="14.25" customHeight="1" thickBot="1">
      <c r="A6" s="862" t="s">
        <v>66</v>
      </c>
      <c r="B6" s="863" t="s">
        <v>66</v>
      </c>
      <c r="C6" s="862"/>
      <c r="D6" s="864" t="s">
        <v>67</v>
      </c>
      <c r="E6" s="862"/>
      <c r="F6" s="865" t="s">
        <v>68</v>
      </c>
      <c r="G6" s="862"/>
      <c r="H6" s="866" t="s">
        <v>117</v>
      </c>
      <c r="I6" s="866" t="s">
        <v>145</v>
      </c>
      <c r="J6" s="867" t="s">
        <v>279</v>
      </c>
    </row>
    <row r="7" spans="1:10" s="124" customFormat="1" ht="14.25" customHeight="1" thickTop="1">
      <c r="A7" s="868" t="s">
        <v>570</v>
      </c>
      <c r="B7" s="868" t="s">
        <v>120</v>
      </c>
      <c r="C7" s="869"/>
      <c r="D7" s="870"/>
      <c r="E7" s="871"/>
      <c r="F7" s="872" t="s">
        <v>571</v>
      </c>
      <c r="G7" s="6" t="s">
        <v>572</v>
      </c>
      <c r="H7" s="873">
        <f>SUM(H8+H9+H10+H17)</f>
        <v>107850</v>
      </c>
      <c r="I7" s="873">
        <f>SUM(I8+I9+I10+I17)</f>
        <v>55496</v>
      </c>
      <c r="J7" s="874">
        <f>100*I7/H7</f>
        <v>51.45665275846083</v>
      </c>
    </row>
    <row r="8" spans="1:10" s="124" customFormat="1" ht="14.25" customHeight="1">
      <c r="A8" s="875"/>
      <c r="B8" s="875"/>
      <c r="C8" s="876">
        <v>610</v>
      </c>
      <c r="D8" s="437"/>
      <c r="E8" s="25"/>
      <c r="F8" s="877"/>
      <c r="G8" s="878" t="s">
        <v>327</v>
      </c>
      <c r="H8" s="879">
        <v>72000</v>
      </c>
      <c r="I8" s="879">
        <v>37159</v>
      </c>
      <c r="J8" s="880">
        <f>100*I8/H8</f>
        <v>51.609722222222224</v>
      </c>
    </row>
    <row r="9" spans="1:10" s="124" customFormat="1" ht="14.25" customHeight="1">
      <c r="A9" s="875"/>
      <c r="B9" s="875"/>
      <c r="C9" s="876">
        <v>620</v>
      </c>
      <c r="D9" s="437"/>
      <c r="E9" s="25"/>
      <c r="F9" s="877"/>
      <c r="G9" s="878" t="s">
        <v>329</v>
      </c>
      <c r="H9" s="879">
        <v>26000</v>
      </c>
      <c r="I9" s="879">
        <v>12837</v>
      </c>
      <c r="J9" s="880">
        <f>100*I9/H9</f>
        <v>49.37307692307692</v>
      </c>
    </row>
    <row r="10" spans="1:10" s="124" customFormat="1" ht="14.25" customHeight="1">
      <c r="A10" s="875"/>
      <c r="B10" s="875"/>
      <c r="C10" s="876">
        <v>630</v>
      </c>
      <c r="D10" s="437"/>
      <c r="E10" s="25"/>
      <c r="F10" s="877"/>
      <c r="G10" s="878" t="s">
        <v>573</v>
      </c>
      <c r="H10" s="42">
        <f>SUM(H11+H12+H13+H14)</f>
        <v>9850</v>
      </c>
      <c r="I10" s="42">
        <f>SUM(I11+I12+I13+I14)</f>
        <v>5372</v>
      </c>
      <c r="J10" s="880">
        <f>100*I10/H10</f>
        <v>54.53807106598985</v>
      </c>
    </row>
    <row r="11" spans="1:10" s="882" customFormat="1" ht="14.25" customHeight="1">
      <c r="A11" s="200"/>
      <c r="B11" s="200"/>
      <c r="C11" s="201">
        <v>631</v>
      </c>
      <c r="D11" s="202"/>
      <c r="E11" s="203"/>
      <c r="F11" s="204"/>
      <c r="G11" s="205" t="s">
        <v>333</v>
      </c>
      <c r="H11" s="881">
        <v>0</v>
      </c>
      <c r="I11" s="881">
        <v>4</v>
      </c>
      <c r="J11" s="880">
        <v>0</v>
      </c>
    </row>
    <row r="12" spans="1:10" s="124" customFormat="1" ht="14.25" customHeight="1">
      <c r="A12" s="875"/>
      <c r="B12" s="875"/>
      <c r="C12" s="201">
        <v>632</v>
      </c>
      <c r="D12" s="437"/>
      <c r="E12" s="25"/>
      <c r="F12" s="877"/>
      <c r="G12" s="205" t="s">
        <v>359</v>
      </c>
      <c r="H12" s="411">
        <v>750</v>
      </c>
      <c r="I12" s="411">
        <v>468</v>
      </c>
      <c r="J12" s="880">
        <f>100*I12/H12</f>
        <v>62.4</v>
      </c>
    </row>
    <row r="13" spans="1:10" s="124" customFormat="1" ht="14.25" customHeight="1">
      <c r="A13" s="875"/>
      <c r="B13" s="875"/>
      <c r="C13" s="201">
        <v>633</v>
      </c>
      <c r="D13" s="437"/>
      <c r="E13" s="25"/>
      <c r="F13" s="877"/>
      <c r="G13" s="205" t="s">
        <v>574</v>
      </c>
      <c r="H13" s="883">
        <v>1200</v>
      </c>
      <c r="I13" s="883">
        <v>664</v>
      </c>
      <c r="J13" s="880">
        <f>100*I13/H13</f>
        <v>55.333333333333336</v>
      </c>
    </row>
    <row r="14" spans="1:10" s="124" customFormat="1" ht="14.25" customHeight="1">
      <c r="A14" s="208"/>
      <c r="B14" s="207"/>
      <c r="C14" s="208">
        <v>637</v>
      </c>
      <c r="D14" s="202"/>
      <c r="E14" s="210"/>
      <c r="F14" s="211"/>
      <c r="G14" s="210" t="s">
        <v>180</v>
      </c>
      <c r="H14" s="397">
        <f>SUM(H15:H16)</f>
        <v>7900</v>
      </c>
      <c r="I14" s="397">
        <f>SUM(I15:I16)</f>
        <v>4236</v>
      </c>
      <c r="J14" s="880">
        <f>100*I14/H14</f>
        <v>53.620253164556964</v>
      </c>
    </row>
    <row r="15" spans="1:10" s="124" customFormat="1" ht="14.25" customHeight="1">
      <c r="A15" s="208"/>
      <c r="B15" s="207"/>
      <c r="C15" s="208"/>
      <c r="D15" s="202" t="s">
        <v>310</v>
      </c>
      <c r="E15" s="203"/>
      <c r="F15" s="211"/>
      <c r="G15" s="203" t="s">
        <v>575</v>
      </c>
      <c r="H15" s="883">
        <v>5500</v>
      </c>
      <c r="I15" s="883">
        <v>3000</v>
      </c>
      <c r="J15" s="880">
        <f>100*I15/H15</f>
        <v>54.54545454545455</v>
      </c>
    </row>
    <row r="16" spans="1:10" s="124" customFormat="1" ht="14.25" customHeight="1">
      <c r="A16" s="208"/>
      <c r="B16" s="207"/>
      <c r="C16" s="208"/>
      <c r="D16" s="202" t="s">
        <v>320</v>
      </c>
      <c r="E16" s="210"/>
      <c r="F16" s="211"/>
      <c r="G16" s="203" t="s">
        <v>576</v>
      </c>
      <c r="H16" s="883">
        <v>2400</v>
      </c>
      <c r="I16" s="883">
        <v>1236</v>
      </c>
      <c r="J16" s="880">
        <f>100*I16/H16</f>
        <v>51.5</v>
      </c>
    </row>
    <row r="17" spans="1:10" s="885" customFormat="1" ht="14.25" customHeight="1">
      <c r="A17" s="201"/>
      <c r="B17" s="200"/>
      <c r="C17" s="201">
        <v>642</v>
      </c>
      <c r="D17" s="450" t="s">
        <v>341</v>
      </c>
      <c r="E17" s="205"/>
      <c r="F17" s="211"/>
      <c r="G17" s="205" t="s">
        <v>423</v>
      </c>
      <c r="H17" s="390">
        <v>0</v>
      </c>
      <c r="I17" s="390">
        <v>128</v>
      </c>
      <c r="J17" s="884">
        <v>0</v>
      </c>
    </row>
    <row r="18" spans="1:10" s="124" customFormat="1" ht="14.25" customHeight="1">
      <c r="A18" s="208"/>
      <c r="B18" s="207"/>
      <c r="C18" s="208"/>
      <c r="D18" s="202"/>
      <c r="E18" s="210"/>
      <c r="F18" s="211"/>
      <c r="G18" s="203"/>
      <c r="H18" s="883"/>
      <c r="I18" s="883"/>
      <c r="J18" s="880"/>
    </row>
    <row r="19" spans="1:10" s="124" customFormat="1" ht="14.25" customHeight="1">
      <c r="A19" s="208"/>
      <c r="B19" s="207"/>
      <c r="C19" s="208"/>
      <c r="D19" s="202"/>
      <c r="E19" s="210"/>
      <c r="F19" s="211"/>
      <c r="G19" s="203"/>
      <c r="H19" s="883"/>
      <c r="I19" s="883"/>
      <c r="J19" s="880"/>
    </row>
    <row r="20" spans="1:10" s="124" customFormat="1" ht="14.25" customHeight="1">
      <c r="A20" s="608"/>
      <c r="B20" s="886"/>
      <c r="C20" s="754"/>
      <c r="D20" s="474"/>
      <c r="E20" s="473"/>
      <c r="F20" s="887"/>
      <c r="G20" s="473"/>
      <c r="H20" s="888"/>
      <c r="I20" s="888"/>
      <c r="J20" s="880"/>
    </row>
    <row r="21" spans="1:10" s="124" customFormat="1" ht="14.25" customHeight="1">
      <c r="A21" s="591" t="s">
        <v>570</v>
      </c>
      <c r="B21" s="591" t="s">
        <v>577</v>
      </c>
      <c r="C21" s="591"/>
      <c r="D21" s="591"/>
      <c r="E21" s="591"/>
      <c r="F21" s="592" t="s">
        <v>578</v>
      </c>
      <c r="G21" s="6" t="s">
        <v>579</v>
      </c>
      <c r="H21" s="593">
        <f>SUM(H22:H25)</f>
        <v>158500</v>
      </c>
      <c r="I21" s="593">
        <f>SUM(I22:I25)</f>
        <v>122600</v>
      </c>
      <c r="J21" s="889">
        <f>100*I21/H21</f>
        <v>77.35015772870662</v>
      </c>
    </row>
    <row r="22" spans="1:10" s="890" customFormat="1" ht="14.25" customHeight="1">
      <c r="A22" s="597"/>
      <c r="B22" s="597"/>
      <c r="C22" s="616" t="s">
        <v>88</v>
      </c>
      <c r="D22" s="597" t="s">
        <v>75</v>
      </c>
      <c r="E22" s="597"/>
      <c r="F22" s="598"/>
      <c r="G22" s="205" t="s">
        <v>580</v>
      </c>
      <c r="H22" s="418">
        <v>1000</v>
      </c>
      <c r="I22" s="418">
        <v>1484</v>
      </c>
      <c r="J22" s="880">
        <f>100*I22/H22</f>
        <v>148.4</v>
      </c>
    </row>
    <row r="23" spans="1:10" s="124" customFormat="1" ht="14.25" customHeight="1">
      <c r="A23" s="600"/>
      <c r="B23" s="600"/>
      <c r="C23" s="600"/>
      <c r="D23" s="588"/>
      <c r="E23" s="600"/>
      <c r="F23" s="600"/>
      <c r="G23" s="385" t="s">
        <v>180</v>
      </c>
      <c r="H23" s="883"/>
      <c r="I23" s="883"/>
      <c r="J23" s="880">
        <v>0</v>
      </c>
    </row>
    <row r="24" spans="1:10" s="124" customFormat="1" ht="14.25" customHeight="1">
      <c r="A24" s="588"/>
      <c r="B24" s="588"/>
      <c r="C24" s="600" t="s">
        <v>99</v>
      </c>
      <c r="D24" s="825" t="s">
        <v>581</v>
      </c>
      <c r="F24" s="891"/>
      <c r="G24" s="387" t="s">
        <v>582</v>
      </c>
      <c r="H24" s="883">
        <v>156000</v>
      </c>
      <c r="I24" s="883">
        <v>120432</v>
      </c>
      <c r="J24" s="880">
        <f>100*I24/H24</f>
        <v>77.2</v>
      </c>
    </row>
    <row r="25" spans="1:10" s="124" customFormat="1" ht="14.25" customHeight="1">
      <c r="A25" s="588"/>
      <c r="B25" s="588"/>
      <c r="C25" s="600"/>
      <c r="D25" s="891" t="s">
        <v>416</v>
      </c>
      <c r="E25" s="825"/>
      <c r="F25" s="891"/>
      <c r="G25" s="387" t="s">
        <v>583</v>
      </c>
      <c r="H25" s="883">
        <v>1500</v>
      </c>
      <c r="I25" s="883">
        <v>684</v>
      </c>
      <c r="J25" s="880">
        <f>100*I25/H25</f>
        <v>45.6</v>
      </c>
    </row>
    <row r="26" spans="1:10" s="124" customFormat="1" ht="14.25" customHeight="1">
      <c r="A26" s="588"/>
      <c r="B26" s="588"/>
      <c r="C26" s="600"/>
      <c r="D26" s="891"/>
      <c r="E26" s="825"/>
      <c r="F26" s="891"/>
      <c r="G26" s="387"/>
      <c r="H26" s="883"/>
      <c r="I26" s="883"/>
      <c r="J26" s="880">
        <v>0</v>
      </c>
    </row>
    <row r="27" spans="1:10" s="749" customFormat="1" ht="15">
      <c r="A27" s="606" t="s">
        <v>570</v>
      </c>
      <c r="B27" s="606" t="s">
        <v>577</v>
      </c>
      <c r="C27" s="606"/>
      <c r="D27" s="465"/>
      <c r="E27" s="892"/>
      <c r="F27" s="607" t="s">
        <v>584</v>
      </c>
      <c r="G27" s="46" t="s">
        <v>585</v>
      </c>
      <c r="H27" s="35">
        <f>SUM(H28:H31)</f>
        <v>182000</v>
      </c>
      <c r="I27" s="35">
        <f>SUM(I28:I31)</f>
        <v>6306</v>
      </c>
      <c r="J27" s="889">
        <f>100*I27/H27</f>
        <v>3.464835164835165</v>
      </c>
    </row>
    <row r="28" spans="1:10" s="199" customFormat="1" ht="12.75">
      <c r="A28" s="597"/>
      <c r="B28" s="597"/>
      <c r="C28" s="616" t="s">
        <v>291</v>
      </c>
      <c r="D28" s="414"/>
      <c r="E28" s="202"/>
      <c r="F28" s="598"/>
      <c r="G28" s="203" t="s">
        <v>586</v>
      </c>
      <c r="H28" s="881">
        <v>0</v>
      </c>
      <c r="I28" s="881">
        <v>5008</v>
      </c>
      <c r="J28" s="880">
        <v>0</v>
      </c>
    </row>
    <row r="29" spans="1:10" s="199" customFormat="1" ht="12.75">
      <c r="A29" s="597"/>
      <c r="B29" s="597"/>
      <c r="C29" s="616" t="s">
        <v>88</v>
      </c>
      <c r="D29" s="414"/>
      <c r="E29" s="202"/>
      <c r="F29" s="598"/>
      <c r="G29" s="203" t="s">
        <v>587</v>
      </c>
      <c r="H29" s="881">
        <v>0</v>
      </c>
      <c r="I29" s="881">
        <v>899</v>
      </c>
      <c r="J29" s="880">
        <v>0</v>
      </c>
    </row>
    <row r="30" spans="1:10" s="614" customFormat="1" ht="15">
      <c r="A30" s="588"/>
      <c r="B30" s="588"/>
      <c r="C30" s="600" t="s">
        <v>99</v>
      </c>
      <c r="D30" s="825" t="s">
        <v>588</v>
      </c>
      <c r="E30" s="608"/>
      <c r="F30" s="891"/>
      <c r="G30" s="387" t="s">
        <v>589</v>
      </c>
      <c r="H30" s="883">
        <v>180000</v>
      </c>
      <c r="I30" s="883">
        <v>225</v>
      </c>
      <c r="J30" s="880">
        <f>100*I30/H30</f>
        <v>0.125</v>
      </c>
    </row>
    <row r="31" spans="1:10" s="614" customFormat="1" ht="15">
      <c r="A31" s="588"/>
      <c r="B31" s="588"/>
      <c r="C31" s="600"/>
      <c r="D31" s="825" t="s">
        <v>590</v>
      </c>
      <c r="E31" s="608"/>
      <c r="F31" s="891"/>
      <c r="G31" s="387" t="s">
        <v>591</v>
      </c>
      <c r="H31" s="883">
        <v>2000</v>
      </c>
      <c r="I31" s="883">
        <v>174</v>
      </c>
      <c r="J31" s="880">
        <f>100*I31/H31</f>
        <v>8.7</v>
      </c>
    </row>
    <row r="32" spans="1:10" ht="14.25">
      <c r="A32" s="405"/>
      <c r="B32" s="406"/>
      <c r="C32" s="893"/>
      <c r="D32" s="408"/>
      <c r="E32" s="893"/>
      <c r="F32" s="894"/>
      <c r="G32" s="407"/>
      <c r="H32" s="463"/>
      <c r="I32" s="463"/>
      <c r="J32" s="880"/>
    </row>
  </sheetData>
  <mergeCells count="1">
    <mergeCell ref="A1:H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6" r:id="rId1"/>
  <headerFooter alignWithMargins="0">
    <oddFooter>&amp;C6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C39"/>
  <sheetViews>
    <sheetView workbookViewId="0" topLeftCell="E1">
      <selection activeCell="K21" sqref="K21"/>
    </sheetView>
  </sheetViews>
  <sheetFormatPr defaultColWidth="9.00390625" defaultRowHeight="12.75"/>
  <cols>
    <col min="1" max="1" width="3.25390625" style="218" customWidth="1"/>
    <col min="2" max="2" width="3.875" style="219" customWidth="1"/>
    <col min="3" max="3" width="3.875" style="0" customWidth="1"/>
    <col min="4" max="4" width="3.875" style="110" customWidth="1"/>
    <col min="5" max="5" width="3.75390625" style="0" customWidth="1"/>
    <col min="6" max="6" width="10.00390625" style="220" customWidth="1"/>
    <col min="7" max="7" width="74.125" style="0" customWidth="1"/>
    <col min="8" max="8" width="11.75390625" style="82" customWidth="1"/>
    <col min="9" max="9" width="10.625" style="82" customWidth="1"/>
    <col min="10" max="10" width="5.875" style="477" customWidth="1"/>
    <col min="11" max="29" width="9.125" style="82" customWidth="1"/>
  </cols>
  <sheetData>
    <row r="2" spans="1:29" s="154" customFormat="1" ht="14.25" customHeight="1" thickBot="1">
      <c r="A2" s="343" t="s">
        <v>172</v>
      </c>
      <c r="B2" s="344"/>
      <c r="D2" s="132"/>
      <c r="F2" s="220"/>
      <c r="G2" s="114"/>
      <c r="H2" s="175"/>
      <c r="I2" s="175"/>
      <c r="J2" s="345" t="s">
        <v>35</v>
      </c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</row>
    <row r="3" spans="1:10" s="354" customFormat="1" ht="12.75" customHeight="1" thickTop="1">
      <c r="A3" s="346" t="s">
        <v>111</v>
      </c>
      <c r="B3" s="347"/>
      <c r="C3" s="348" t="s">
        <v>112</v>
      </c>
      <c r="D3" s="349"/>
      <c r="E3" s="350" t="s">
        <v>12</v>
      </c>
      <c r="F3" s="351" t="s">
        <v>173</v>
      </c>
      <c r="G3" s="346" t="s">
        <v>65</v>
      </c>
      <c r="H3" s="352" t="s">
        <v>9</v>
      </c>
      <c r="I3" s="352" t="s">
        <v>174</v>
      </c>
      <c r="J3" s="353" t="s">
        <v>39</v>
      </c>
    </row>
    <row r="4" spans="1:27" s="364" customFormat="1" ht="13.5" customHeight="1" thickBot="1">
      <c r="A4" s="355" t="s">
        <v>115</v>
      </c>
      <c r="B4" s="356"/>
      <c r="C4" s="357" t="s">
        <v>116</v>
      </c>
      <c r="D4" s="358"/>
      <c r="E4" s="359"/>
      <c r="F4" s="360" t="s">
        <v>68</v>
      </c>
      <c r="G4" s="361" t="s">
        <v>175</v>
      </c>
      <c r="H4" s="362" t="s">
        <v>117</v>
      </c>
      <c r="I4" s="362" t="s">
        <v>145</v>
      </c>
      <c r="J4" s="363" t="s">
        <v>40</v>
      </c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11" s="374" customFormat="1" ht="14.25" customHeight="1" thickTop="1">
      <c r="A5" s="365" t="s">
        <v>176</v>
      </c>
      <c r="B5" s="366" t="s">
        <v>120</v>
      </c>
      <c r="C5" s="365"/>
      <c r="D5" s="367"/>
      <c r="E5" s="368"/>
      <c r="F5" s="369"/>
      <c r="G5" s="370" t="s">
        <v>177</v>
      </c>
      <c r="H5" s="371">
        <f>SUM(H7+H8)</f>
        <v>14320</v>
      </c>
      <c r="I5" s="371">
        <f>SUM(I7+I8)</f>
        <v>4560</v>
      </c>
      <c r="J5" s="372">
        <f>100*I5/H5</f>
        <v>31.843575418994412</v>
      </c>
      <c r="K5" s="373"/>
    </row>
    <row r="6" spans="1:11" s="374" customFormat="1" ht="14.25" customHeight="1">
      <c r="A6" s="375"/>
      <c r="B6" s="376"/>
      <c r="C6" s="375"/>
      <c r="D6" s="377"/>
      <c r="E6" s="378"/>
      <c r="F6" s="379"/>
      <c r="G6" s="380"/>
      <c r="H6" s="381"/>
      <c r="I6" s="381"/>
      <c r="J6" s="382"/>
      <c r="K6" s="373"/>
    </row>
    <row r="7" spans="1:27" s="154" customFormat="1" ht="13.5" customHeight="1">
      <c r="A7" s="383"/>
      <c r="B7" s="384"/>
      <c r="C7" s="385">
        <v>633</v>
      </c>
      <c r="D7" s="386"/>
      <c r="E7" s="387"/>
      <c r="F7" s="388" t="s">
        <v>178</v>
      </c>
      <c r="G7" s="389" t="s">
        <v>179</v>
      </c>
      <c r="H7" s="390">
        <v>1820</v>
      </c>
      <c r="I7" s="390">
        <v>515</v>
      </c>
      <c r="J7" s="391">
        <f>100*I7/H7</f>
        <v>28.296703296703296</v>
      </c>
      <c r="K7" s="392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</row>
    <row r="8" spans="1:27" s="43" customFormat="1" ht="13.5" customHeight="1">
      <c r="A8" s="393"/>
      <c r="B8" s="394"/>
      <c r="C8" s="210">
        <v>637</v>
      </c>
      <c r="D8" s="209"/>
      <c r="E8" s="210"/>
      <c r="F8" s="395" t="s">
        <v>178</v>
      </c>
      <c r="G8" s="396" t="s">
        <v>180</v>
      </c>
      <c r="H8" s="397">
        <f>SUM(H9:H10)</f>
        <v>12500</v>
      </c>
      <c r="I8" s="397">
        <f>SUM(I9:I11)</f>
        <v>4045</v>
      </c>
      <c r="J8" s="391">
        <f>100*I8/H8</f>
        <v>32.36</v>
      </c>
      <c r="K8" s="398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</row>
    <row r="9" spans="1:27" s="74" customFormat="1" ht="13.5" customHeight="1">
      <c r="A9" s="399"/>
      <c r="B9" s="400"/>
      <c r="C9" s="216"/>
      <c r="D9" s="400" t="s">
        <v>96</v>
      </c>
      <c r="E9" s="216"/>
      <c r="F9" s="401"/>
      <c r="G9" s="402" t="s">
        <v>181</v>
      </c>
      <c r="H9" s="403">
        <v>11000</v>
      </c>
      <c r="I9" s="403">
        <v>1293</v>
      </c>
      <c r="J9" s="391">
        <f>100*I9/H9</f>
        <v>11.754545454545454</v>
      </c>
      <c r="K9" s="404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</row>
    <row r="10" spans="1:27" s="74" customFormat="1" ht="13.5" customHeight="1">
      <c r="A10" s="399"/>
      <c r="B10" s="400"/>
      <c r="C10" s="216"/>
      <c r="D10" s="215" t="s">
        <v>85</v>
      </c>
      <c r="E10" s="216"/>
      <c r="F10" s="401"/>
      <c r="G10" s="402" t="s">
        <v>182</v>
      </c>
      <c r="H10" s="403">
        <v>1500</v>
      </c>
      <c r="I10" s="403">
        <v>780</v>
      </c>
      <c r="J10" s="391">
        <f>100*I10/H10</f>
        <v>52</v>
      </c>
      <c r="K10" s="404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</row>
    <row r="11" spans="1:27" s="196" customFormat="1" ht="13.5" customHeight="1">
      <c r="A11" s="405"/>
      <c r="B11" s="406"/>
      <c r="C11" s="407"/>
      <c r="D11" s="408" t="s">
        <v>85</v>
      </c>
      <c r="E11" s="407">
        <v>2</v>
      </c>
      <c r="F11" s="409"/>
      <c r="G11" s="410" t="s">
        <v>183</v>
      </c>
      <c r="H11" s="411">
        <v>0</v>
      </c>
      <c r="I11" s="411">
        <v>1972</v>
      </c>
      <c r="J11" s="391"/>
      <c r="K11" s="412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</row>
    <row r="12" spans="1:27" s="199" customFormat="1" ht="13.5" customHeight="1">
      <c r="A12" s="413"/>
      <c r="B12" s="414"/>
      <c r="C12" s="203"/>
      <c r="D12" s="202"/>
      <c r="E12" s="415"/>
      <c r="F12" s="416"/>
      <c r="G12" s="417"/>
      <c r="H12" s="418"/>
      <c r="I12" s="418"/>
      <c r="J12" s="391"/>
      <c r="K12" s="419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</row>
    <row r="13" spans="1:27" s="199" customFormat="1" ht="13.5" customHeight="1">
      <c r="A13" s="413"/>
      <c r="B13" s="414"/>
      <c r="C13" s="203"/>
      <c r="D13" s="202"/>
      <c r="E13" s="415"/>
      <c r="F13" s="420"/>
      <c r="G13" s="417"/>
      <c r="H13" s="418"/>
      <c r="I13" s="418"/>
      <c r="J13" s="391"/>
      <c r="K13" s="419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</row>
    <row r="14" spans="1:27" s="43" customFormat="1" ht="13.5" customHeight="1">
      <c r="A14" s="421" t="s">
        <v>176</v>
      </c>
      <c r="B14" s="422" t="s">
        <v>184</v>
      </c>
      <c r="C14" s="6"/>
      <c r="D14" s="423"/>
      <c r="E14" s="424"/>
      <c r="F14" s="425"/>
      <c r="G14" s="426" t="s">
        <v>185</v>
      </c>
      <c r="H14" s="427">
        <f>SUM(H15)</f>
        <v>13800</v>
      </c>
      <c r="I14" s="427">
        <f>SUM(I15)</f>
        <v>1090</v>
      </c>
      <c r="J14" s="428">
        <f>100*I14/H14</f>
        <v>7.898550724637682</v>
      </c>
      <c r="K14" s="398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</row>
    <row r="15" spans="1:27" s="43" customFormat="1" ht="13.5" customHeight="1">
      <c r="A15" s="393"/>
      <c r="B15" s="394"/>
      <c r="C15" s="210"/>
      <c r="D15" s="209"/>
      <c r="E15" s="429"/>
      <c r="F15" s="430"/>
      <c r="G15" s="396" t="s">
        <v>73</v>
      </c>
      <c r="H15" s="397">
        <f>SUM(H16:H18)</f>
        <v>13800</v>
      </c>
      <c r="I15" s="397">
        <f>SUM(I16:I18)</f>
        <v>1090</v>
      </c>
      <c r="J15" s="391">
        <f>100*I15/H15</f>
        <v>7.898550724637682</v>
      </c>
      <c r="K15" s="398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</row>
    <row r="16" spans="1:27" s="74" customFormat="1" ht="13.5" customHeight="1">
      <c r="A16" s="383"/>
      <c r="B16" s="384"/>
      <c r="C16" s="387">
        <v>633</v>
      </c>
      <c r="D16" s="408" t="s">
        <v>75</v>
      </c>
      <c r="E16" s="386"/>
      <c r="F16" s="431" t="s">
        <v>186</v>
      </c>
      <c r="G16" s="432" t="s">
        <v>187</v>
      </c>
      <c r="H16" s="403">
        <v>3500</v>
      </c>
      <c r="I16" s="403">
        <v>0</v>
      </c>
      <c r="J16" s="391">
        <f>100*I16/H16</f>
        <v>0</v>
      </c>
      <c r="K16" s="433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</row>
    <row r="17" spans="1:27" s="74" customFormat="1" ht="13.5" customHeight="1">
      <c r="A17" s="383"/>
      <c r="B17" s="384"/>
      <c r="C17" s="387">
        <v>634</v>
      </c>
      <c r="D17" s="408" t="s">
        <v>85</v>
      </c>
      <c r="E17" s="386"/>
      <c r="F17" s="431" t="s">
        <v>186</v>
      </c>
      <c r="G17" s="432" t="s">
        <v>188</v>
      </c>
      <c r="H17" s="403">
        <v>300</v>
      </c>
      <c r="I17" s="403">
        <v>0</v>
      </c>
      <c r="J17" s="391">
        <f>100*I17/H17</f>
        <v>0</v>
      </c>
      <c r="K17" s="433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</row>
    <row r="18" spans="1:27" s="74" customFormat="1" ht="13.5" customHeight="1">
      <c r="A18" s="383"/>
      <c r="B18" s="384"/>
      <c r="C18" s="383" t="s">
        <v>99</v>
      </c>
      <c r="D18" s="408" t="s">
        <v>96</v>
      </c>
      <c r="E18" s="386"/>
      <c r="F18" s="431" t="s">
        <v>186</v>
      </c>
      <c r="G18" s="432" t="s">
        <v>189</v>
      </c>
      <c r="H18" s="403">
        <v>10000</v>
      </c>
      <c r="I18" s="403">
        <v>1090</v>
      </c>
      <c r="J18" s="391">
        <f>100*I18/H18</f>
        <v>10.9</v>
      </c>
      <c r="K18" s="404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</row>
    <row r="19" spans="1:27" s="74" customFormat="1" ht="13.5" customHeight="1">
      <c r="A19" s="383"/>
      <c r="B19" s="384"/>
      <c r="C19" s="383"/>
      <c r="D19" s="408"/>
      <c r="E19" s="386"/>
      <c r="F19" s="431"/>
      <c r="G19" s="432"/>
      <c r="H19" s="403"/>
      <c r="I19" s="403"/>
      <c r="J19" s="391"/>
      <c r="K19" s="434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</row>
    <row r="20" spans="1:27" s="441" customFormat="1" ht="13.5" customHeight="1">
      <c r="A20" s="435"/>
      <c r="B20" s="436"/>
      <c r="C20" s="25"/>
      <c r="D20" s="437"/>
      <c r="E20" s="25"/>
      <c r="F20" s="438"/>
      <c r="G20" s="439"/>
      <c r="H20" s="440"/>
      <c r="I20" s="440"/>
      <c r="J20" s="391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</row>
    <row r="21" spans="1:27" s="441" customFormat="1" ht="13.5" customHeight="1">
      <c r="A21" s="443"/>
      <c r="B21" s="444"/>
      <c r="C21" s="203"/>
      <c r="D21" s="202"/>
      <c r="E21" s="203"/>
      <c r="F21" s="445"/>
      <c r="G21" s="446"/>
      <c r="H21" s="418"/>
      <c r="I21" s="418"/>
      <c r="J21" s="391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</row>
    <row r="22" spans="1:27" s="441" customFormat="1" ht="13.5" customHeight="1">
      <c r="A22" s="443"/>
      <c r="B22" s="444"/>
      <c r="C22" s="203"/>
      <c r="D22" s="202"/>
      <c r="E22" s="203"/>
      <c r="F22" s="445"/>
      <c r="G22" s="446"/>
      <c r="H22" s="418"/>
      <c r="I22" s="418"/>
      <c r="J22" s="391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</row>
    <row r="23" spans="1:27" s="441" customFormat="1" ht="13.5" customHeight="1">
      <c r="A23" s="443"/>
      <c r="B23" s="444"/>
      <c r="C23" s="203"/>
      <c r="D23" s="202"/>
      <c r="E23" s="203"/>
      <c r="F23" s="445"/>
      <c r="G23" s="446"/>
      <c r="H23" s="418"/>
      <c r="I23" s="418"/>
      <c r="J23" s="391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</row>
    <row r="24" spans="1:27" s="448" customFormat="1" ht="13.5" customHeight="1">
      <c r="A24" s="443"/>
      <c r="B24" s="444"/>
      <c r="C24" s="203"/>
      <c r="D24" s="202"/>
      <c r="E24" s="203"/>
      <c r="F24" s="445"/>
      <c r="G24" s="446"/>
      <c r="H24" s="418"/>
      <c r="I24" s="418"/>
      <c r="J24" s="391"/>
      <c r="K24" s="447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</row>
    <row r="25" spans="1:27" s="165" customFormat="1" ht="13.5" customHeight="1">
      <c r="A25" s="443"/>
      <c r="B25" s="444"/>
      <c r="C25" s="205"/>
      <c r="D25" s="450"/>
      <c r="E25" s="205"/>
      <c r="F25" s="445"/>
      <c r="G25" s="446"/>
      <c r="H25" s="205"/>
      <c r="I25" s="205"/>
      <c r="J25" s="391"/>
      <c r="K25" s="451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</row>
    <row r="26" spans="1:27" s="74" customFormat="1" ht="13.5" customHeight="1">
      <c r="A26" s="421" t="s">
        <v>176</v>
      </c>
      <c r="B26" s="422" t="s">
        <v>190</v>
      </c>
      <c r="C26" s="421"/>
      <c r="D26" s="423"/>
      <c r="E26" s="423"/>
      <c r="F26" s="452" t="s">
        <v>191</v>
      </c>
      <c r="G26" s="453" t="s">
        <v>192</v>
      </c>
      <c r="H26" s="427">
        <f>SUM(H27)</f>
        <v>51220</v>
      </c>
      <c r="I26" s="427">
        <f>SUM(I27)</f>
        <v>25763</v>
      </c>
      <c r="J26" s="428">
        <f>100*I26/H26</f>
        <v>50.29871144084342</v>
      </c>
      <c r="K26" s="454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</row>
    <row r="27" spans="1:27" s="74" customFormat="1" ht="13.5" customHeight="1">
      <c r="A27" s="455"/>
      <c r="B27" s="456"/>
      <c r="C27" s="455" t="s">
        <v>99</v>
      </c>
      <c r="D27" s="457"/>
      <c r="E27" s="457"/>
      <c r="F27" s="431"/>
      <c r="G27" s="458" t="s">
        <v>193</v>
      </c>
      <c r="H27" s="390">
        <f>SUM(H28:H30)</f>
        <v>51220</v>
      </c>
      <c r="I27" s="390">
        <f>SUM(I28:I30)</f>
        <v>25763</v>
      </c>
      <c r="J27" s="391">
        <f>100*I27/H27</f>
        <v>50.29871144084342</v>
      </c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</row>
    <row r="28" spans="1:27" s="154" customFormat="1" ht="13.5" customHeight="1">
      <c r="A28" s="383"/>
      <c r="B28" s="384"/>
      <c r="C28" s="459"/>
      <c r="D28" s="386" t="s">
        <v>85</v>
      </c>
      <c r="E28" s="386"/>
      <c r="F28" s="460"/>
      <c r="G28" s="432" t="s">
        <v>194</v>
      </c>
      <c r="H28" s="461">
        <v>7900</v>
      </c>
      <c r="I28" s="462">
        <v>3031</v>
      </c>
      <c r="J28" s="391">
        <f>100*I28/H28</f>
        <v>38.36708860759494</v>
      </c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</row>
    <row r="29" spans="1:27" s="154" customFormat="1" ht="13.5" customHeight="1">
      <c r="A29" s="383"/>
      <c r="B29" s="384"/>
      <c r="C29" s="383"/>
      <c r="D29" s="386" t="s">
        <v>85</v>
      </c>
      <c r="E29" s="386" t="s">
        <v>195</v>
      </c>
      <c r="F29" s="460"/>
      <c r="G29" s="432" t="s">
        <v>196</v>
      </c>
      <c r="H29" s="461">
        <v>43000</v>
      </c>
      <c r="I29" s="462">
        <v>22732</v>
      </c>
      <c r="J29" s="391">
        <f>100*I29/H29</f>
        <v>52.86511627906977</v>
      </c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</row>
    <row r="30" spans="1:10" ht="12.75">
      <c r="A30" s="383"/>
      <c r="B30" s="384"/>
      <c r="C30" s="383"/>
      <c r="D30" s="384" t="s">
        <v>197</v>
      </c>
      <c r="E30" s="386"/>
      <c r="F30" s="460"/>
      <c r="G30" s="432" t="s">
        <v>198</v>
      </c>
      <c r="H30" s="461">
        <v>320</v>
      </c>
      <c r="I30" s="463">
        <v>0</v>
      </c>
      <c r="J30" s="391">
        <f>100*I30/H30</f>
        <v>0</v>
      </c>
    </row>
    <row r="31" spans="1:10" ht="12.75">
      <c r="A31" s="383"/>
      <c r="B31" s="384"/>
      <c r="C31" s="383"/>
      <c r="D31" s="384"/>
      <c r="E31" s="386"/>
      <c r="F31" s="460"/>
      <c r="G31" s="432"/>
      <c r="H31" s="461"/>
      <c r="I31" s="463"/>
      <c r="J31" s="391"/>
    </row>
    <row r="32" spans="1:10" ht="12.75">
      <c r="A32" s="383"/>
      <c r="B32" s="384"/>
      <c r="C32" s="383"/>
      <c r="D32" s="386"/>
      <c r="E32" s="386"/>
      <c r="F32" s="460"/>
      <c r="G32" s="432"/>
      <c r="H32" s="461"/>
      <c r="I32" s="463"/>
      <c r="J32" s="391"/>
    </row>
    <row r="33" spans="1:10" ht="15">
      <c r="A33" s="464" t="s">
        <v>176</v>
      </c>
      <c r="B33" s="465" t="s">
        <v>190</v>
      </c>
      <c r="C33" s="466" t="s">
        <v>99</v>
      </c>
      <c r="D33" s="467" t="s">
        <v>85</v>
      </c>
      <c r="E33" s="467" t="s">
        <v>199</v>
      </c>
      <c r="F33" s="468" t="s">
        <v>200</v>
      </c>
      <c r="G33" s="464" t="s">
        <v>201</v>
      </c>
      <c r="H33" s="469">
        <v>73425</v>
      </c>
      <c r="I33" s="35">
        <v>41299</v>
      </c>
      <c r="J33" s="428">
        <f>100*I33/H33</f>
        <v>56.246510044262855</v>
      </c>
    </row>
    <row r="34" spans="1:29" s="5" customFormat="1" ht="15">
      <c r="A34" s="435"/>
      <c r="B34" s="436"/>
      <c r="C34" s="413"/>
      <c r="D34" s="202"/>
      <c r="E34" s="202"/>
      <c r="F34" s="470"/>
      <c r="G34" s="435"/>
      <c r="H34" s="440"/>
      <c r="I34" s="206"/>
      <c r="J34" s="391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</row>
    <row r="35" spans="1:29" s="5" customFormat="1" ht="15">
      <c r="A35" s="435"/>
      <c r="B35" s="436"/>
      <c r="C35" s="413"/>
      <c r="D35" s="202"/>
      <c r="E35" s="202"/>
      <c r="F35" s="470"/>
      <c r="G35" s="435"/>
      <c r="H35" s="440"/>
      <c r="I35" s="206"/>
      <c r="J35" s="391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</row>
    <row r="36" spans="1:29" s="5" customFormat="1" ht="15">
      <c r="A36" s="435"/>
      <c r="B36" s="436"/>
      <c r="C36" s="413"/>
      <c r="D36" s="202"/>
      <c r="E36" s="202"/>
      <c r="F36" s="470"/>
      <c r="G36" s="435"/>
      <c r="H36" s="440"/>
      <c r="I36" s="206"/>
      <c r="J36" s="391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</row>
    <row r="37" spans="1:29" s="5" customFormat="1" ht="15">
      <c r="A37" s="435"/>
      <c r="B37" s="436"/>
      <c r="C37" s="413"/>
      <c r="D37" s="202"/>
      <c r="E37" s="202"/>
      <c r="F37" s="470"/>
      <c r="G37" s="435"/>
      <c r="H37" s="440"/>
      <c r="I37" s="206"/>
      <c r="J37" s="391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</row>
    <row r="38" spans="1:10" ht="12.75">
      <c r="A38" s="471"/>
      <c r="B38" s="472"/>
      <c r="C38" s="473"/>
      <c r="D38" s="474"/>
      <c r="E38" s="473"/>
      <c r="F38" s="475"/>
      <c r="G38" s="473"/>
      <c r="H38" s="473"/>
      <c r="I38" s="473"/>
      <c r="J38" s="476"/>
    </row>
    <row r="39" spans="1:10" ht="12.75">
      <c r="A39" s="471"/>
      <c r="B39" s="472"/>
      <c r="C39" s="473"/>
      <c r="D39" s="474"/>
      <c r="E39" s="473"/>
      <c r="F39" s="475"/>
      <c r="G39" s="473"/>
      <c r="H39" s="473"/>
      <c r="I39" s="473"/>
      <c r="J39" s="476"/>
    </row>
  </sheetData>
  <printOptions/>
  <pageMargins left="1.08" right="0.87" top="0.7874015748031497" bottom="0.7874015748031497" header="0.5118110236220472" footer="0.5118110236220472"/>
  <pageSetup horizontalDpi="300" verticalDpi="300" orientation="landscape" paperSize="9" scale="88" r:id="rId1"/>
  <headerFooter alignWithMargins="0">
    <oddHeader>&amp;C&amp;"Arial CE,Tučné"&amp;12Čerpanie rozpočtu výdavkov k 30.6. 2011</oddHead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kosnac</cp:lastModifiedBy>
  <cp:lastPrinted>2011-08-12T09:58:59Z</cp:lastPrinted>
  <dcterms:created xsi:type="dcterms:W3CDTF">1999-10-27T20:05:33Z</dcterms:created>
  <dcterms:modified xsi:type="dcterms:W3CDTF">2011-09-13T12:53:35Z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